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výdaje 1-3" sheetId="5" r:id="rId1"/>
    <sheet name="příjmy 1-3" sheetId="4" r:id="rId2"/>
  </sheets>
  <calcPr calcId="145621"/>
</workbook>
</file>

<file path=xl/calcChain.xml><?xml version="1.0" encoding="utf-8"?>
<calcChain xmlns="http://schemas.openxmlformats.org/spreadsheetml/2006/main">
  <c r="G57" i="5" l="1"/>
  <c r="G56" i="5"/>
  <c r="G54" i="5" s="1"/>
  <c r="G55" i="5"/>
  <c r="G63" i="5" l="1"/>
  <c r="G49" i="5"/>
  <c r="G10" i="5"/>
  <c r="G27" i="5" l="1"/>
  <c r="D29" i="4"/>
  <c r="D23" i="4"/>
  <c r="G79" i="5"/>
  <c r="G22" i="5"/>
  <c r="G47" i="5" l="1"/>
  <c r="G30" i="5"/>
  <c r="G28" i="5"/>
  <c r="G9" i="5"/>
  <c r="G7" i="5"/>
  <c r="G6" i="5"/>
  <c r="G75" i="5"/>
  <c r="G73" i="5"/>
  <c r="G67" i="5" s="1"/>
  <c r="G80" i="5" s="1"/>
  <c r="D26" i="4"/>
  <c r="D28" i="4"/>
  <c r="D24" i="4"/>
  <c r="D32" i="4"/>
  <c r="D33" i="4" s="1"/>
  <c r="D21" i="4" l="1"/>
  <c r="D11" i="4"/>
  <c r="D31" i="4" l="1"/>
  <c r="D34" i="4" s="1"/>
  <c r="G65" i="5" l="1"/>
  <c r="G81" i="5" s="1"/>
</calcChain>
</file>

<file path=xl/sharedStrings.xml><?xml version="1.0" encoding="utf-8"?>
<sst xmlns="http://schemas.openxmlformats.org/spreadsheetml/2006/main" count="117" uniqueCount="112">
  <si>
    <t>položka</t>
  </si>
  <si>
    <t>název položky</t>
  </si>
  <si>
    <t>Poplatek ze psů</t>
  </si>
  <si>
    <t>Poplatek za užívání veřejného prostranství</t>
  </si>
  <si>
    <t>Správní poplatky</t>
  </si>
  <si>
    <t>Daň z nemovitých věcí</t>
  </si>
  <si>
    <t>DAŇOVÉ PŘÍJMY CELKEM</t>
  </si>
  <si>
    <t>Příjmy z poskytování služeb a výrobků</t>
  </si>
  <si>
    <t>Příjmy z prodeje zboží /kolumbární desky/</t>
  </si>
  <si>
    <t>Příjmy z pronájmu pozemků</t>
  </si>
  <si>
    <t>Příjmy z pronájmu ost. nemovit. a jejich částí</t>
  </si>
  <si>
    <t>Ostatní příjmy z pronájmu majetku</t>
  </si>
  <si>
    <t>Příjmy z úroků</t>
  </si>
  <si>
    <t>Ostatní nedaňové příjmy jinde nezařazené</t>
  </si>
  <si>
    <t>Příjmy z úhrad dobývacího prostoru a vydobyt.n.</t>
  </si>
  <si>
    <t>NEDAŇOVÉ PŘÍJMY CELKEM</t>
  </si>
  <si>
    <t>Ostatní neinvest. přijaté transfery ze SR</t>
  </si>
  <si>
    <t>Převody z rozpočtových účtů (K)</t>
  </si>
  <si>
    <t>PŘIJATÉ DOTACE A PŘEVODY CELKEM</t>
  </si>
  <si>
    <t>PŘÍJMY CELKEM PO KONSOLIDACI</t>
  </si>
  <si>
    <t xml:space="preserve">Změna stavu krátkodobých prostředků na bank. účtech </t>
  </si>
  <si>
    <t>CELKOVÉ ZDROJE</t>
  </si>
  <si>
    <t>Doprava</t>
  </si>
  <si>
    <t>Silnice</t>
  </si>
  <si>
    <t>Ostatní záležitosti pozemních komunikací</t>
  </si>
  <si>
    <t>Vdělávání</t>
  </si>
  <si>
    <t>Základní škola</t>
  </si>
  <si>
    <t>Kultura, církve a sdělovací prostředky</t>
  </si>
  <si>
    <t>Divadelní činnost</t>
  </si>
  <si>
    <t>Hudební činnost</t>
  </si>
  <si>
    <t>Činnosti knihovnické</t>
  </si>
  <si>
    <t>Rozhlas a televize</t>
  </si>
  <si>
    <t>Ostatní záležitosi sdělovacích prostředků - Hrab. listy</t>
  </si>
  <si>
    <t>Ostatní záležitosti kultury,církví a sděl. prostředků</t>
  </si>
  <si>
    <t>Ostatní tělovýchovná činnost</t>
  </si>
  <si>
    <t>Využití volného času dětí a mládeže</t>
  </si>
  <si>
    <t>Ostatní zájmová činnost a rekreace</t>
  </si>
  <si>
    <t>Hospice</t>
  </si>
  <si>
    <t>Bydlení, komunální služby a územní rozvoj</t>
  </si>
  <si>
    <t>Bytové hospodářství</t>
  </si>
  <si>
    <t>Nebytové hospodářství</t>
  </si>
  <si>
    <t>Veřejné osvětlení</t>
  </si>
  <si>
    <t>Pohřebnictví</t>
  </si>
  <si>
    <t>Komunální služby a územní rozvoj j.n.</t>
  </si>
  <si>
    <t>Ochrana životního prostředí</t>
  </si>
  <si>
    <t>Sběr a svoz komunálních odpadů</t>
  </si>
  <si>
    <t>Péče o vzhled obcí a veřejnou zeleň</t>
  </si>
  <si>
    <t>Ostatní činnosti související se službami pro obyvatelstvo</t>
  </si>
  <si>
    <t>Ost.činnosti související se službami pro obyvatelstvo</t>
  </si>
  <si>
    <t>Osobní asist., peč.služby a podpora samost.</t>
  </si>
  <si>
    <t>Ostatní záležitosti sociálních věcí a pol. zaměstnanosti</t>
  </si>
  <si>
    <t>Civilní připravenost na krizové stavy</t>
  </si>
  <si>
    <t>Ochrana obyvatelstva</t>
  </si>
  <si>
    <t>Požární ochrana a integrovaný záchranný systém</t>
  </si>
  <si>
    <t>Požární ochrana</t>
  </si>
  <si>
    <t>Státní moc, státní správa, územní samospráva a politické strany</t>
  </si>
  <si>
    <t>Zastupitelstva obcí</t>
  </si>
  <si>
    <t>Činnost místní správy</t>
  </si>
  <si>
    <t>Finanční operace</t>
  </si>
  <si>
    <t>Obecné příjmy a výdaje z finančních operací</t>
  </si>
  <si>
    <t>Pojištění funkčně nespecifikované</t>
  </si>
  <si>
    <t>Ostatní finanční operace</t>
  </si>
  <si>
    <t>Konsolidace výdajů (-OdPa 6330)</t>
  </si>
  <si>
    <t>VÝDAJE CELKEM PO KONSOLIDACI</t>
  </si>
  <si>
    <t>Daň z příjmů právnických osob za obce</t>
  </si>
  <si>
    <t>Ostatní sociální péče a pomoc dětem a mládeži</t>
  </si>
  <si>
    <t>Využívání a zneškodňování komun.odpadů</t>
  </si>
  <si>
    <t>Ostatní záležitosti kultury - kronika</t>
  </si>
  <si>
    <t>návrh rozpočtu</t>
  </si>
  <si>
    <t>Politika zaměstnanosti</t>
  </si>
  <si>
    <t>Ativní politika zaměstnanosti jinde nezařazená</t>
  </si>
  <si>
    <t>Tělovýchova a zájmová činnost</t>
  </si>
  <si>
    <t>Zdravotnictví</t>
  </si>
  <si>
    <t>návrh rozpočtu na rok 2017 (v tis. Kč)</t>
  </si>
  <si>
    <t>PŘÍJMY CELKEM</t>
  </si>
  <si>
    <t>Konsolidace příjmů (-pol. 4139)</t>
  </si>
  <si>
    <t xml:space="preserve">Převody mezi statutárními městy a jejich městskými obvody </t>
  </si>
  <si>
    <t>Neinvestiční př.transfery ze SR v rámci souhr.dot.vztahu</t>
  </si>
  <si>
    <t>OdPa</t>
  </si>
  <si>
    <t>Název OdPa</t>
  </si>
  <si>
    <t>Sociální služby a pomoc a spol. činnosti v soc.zab. a politice zaměstnanosti</t>
  </si>
  <si>
    <t>Statutární město Ostrava - městský obvod Hrabová</t>
  </si>
  <si>
    <t>Silnice - PD rekonstrukce propustku ve Stromoví</t>
  </si>
  <si>
    <t xml:space="preserve">Ostatní záležitosti pozemních komunikací </t>
  </si>
  <si>
    <t>PD - výstavba chodníku Perunova-Jezerní</t>
  </si>
  <si>
    <t>PD - úprava na dvě samostatné stavby</t>
  </si>
  <si>
    <t>PD - rozšíření parkoviště u ZŠ</t>
  </si>
  <si>
    <t>PD DÚR, DSP - prodloužení chodníku podél Paskoské ul. (Na Šajaru a Šlejharova)</t>
  </si>
  <si>
    <t>Revitalizace ploch Šídlovec (parkoviště)</t>
  </si>
  <si>
    <t>Ostatní (technický dozor, koordinátor, autorský dozor atd.)</t>
  </si>
  <si>
    <t>Předškolní zařízení - výstavba MŠ V. Huga</t>
  </si>
  <si>
    <t>Základní škola - výstavba ŠD, nový konvektomat</t>
  </si>
  <si>
    <t>Pohřebnictví - PD DÚR, DSP - rozšíření hřbitova</t>
  </si>
  <si>
    <t>Požární ochrana - kamerový systém</t>
  </si>
  <si>
    <t>Činnost místní správy - úprava kanceláří pro potřeby ÚMOb</t>
  </si>
  <si>
    <t>KAPITÁLOVÉ VÝDAJE CELKEM</t>
  </si>
  <si>
    <t xml:space="preserve">BĚŽNÉ VÝDAJE CELKEM </t>
  </si>
  <si>
    <t>-432</t>
  </si>
  <si>
    <t>Běžné výdaje po konsolidaci celkem</t>
  </si>
  <si>
    <r>
      <t>Ostatní příjmy z vlastní činnosti /věcná břemena</t>
    </r>
    <r>
      <rPr>
        <sz val="11"/>
        <color theme="1"/>
        <rFont val="Arial"/>
        <family val="2"/>
        <charset val="238"/>
      </rPr>
      <t>/</t>
    </r>
  </si>
  <si>
    <t>Převody vlastním fondům v rozpočtech územní úrovně</t>
  </si>
  <si>
    <t xml:space="preserve">navržený rozpočet </t>
  </si>
  <si>
    <t>Statutární město Ostrava městský obvod Hrabová</t>
  </si>
  <si>
    <t xml:space="preserve">FINANCOVÁNÍ CELKEM - nečerpaná rezerva </t>
  </si>
  <si>
    <t>KAPITÁLOVÉ PŘÍJMY CELKEM</t>
  </si>
  <si>
    <t>Příjmy z prodeje ostatních nemovitostí a jejich částí (byt)</t>
  </si>
  <si>
    <t>Neinvestiční příspěvek</t>
  </si>
  <si>
    <t>Předškolní zařízení - neinvestiční příspěvek</t>
  </si>
  <si>
    <t>Odměny členů zastupitelstev obcí a krajů</t>
  </si>
  <si>
    <t>Povinné pojistné na soc.zab.a přísp.na st.pol.zaměstanosti</t>
  </si>
  <si>
    <t>Povinné pojistné na veřejné zdravotní pojištění</t>
  </si>
  <si>
    <t>Platy zaměstnanců v pracovním poměru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</si>
</sst>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4" fontId="1" fillId="0" borderId="0" xfId="1" applyNumberFormat="1"/>
    <xf numFmtId="0" fontId="1" fillId="0" borderId="0" xfId="1" applyBorder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8" fillId="0" borderId="0" xfId="1" applyFont="1"/>
    <xf numFmtId="0" fontId="1" fillId="0" borderId="0" xfId="1" applyFont="1"/>
    <xf numFmtId="1" fontId="1" fillId="0" borderId="0" xfId="1" applyNumberFormat="1" applyAlignment="1">
      <alignment horizontal="left"/>
    </xf>
    <xf numFmtId="0" fontId="1" fillId="0" borderId="5" xfId="1" applyFont="1" applyBorder="1" applyAlignment="1"/>
    <xf numFmtId="0" fontId="4" fillId="0" borderId="0" xfId="1" applyFont="1" applyBorder="1" applyAlignment="1"/>
    <xf numFmtId="0" fontId="1" fillId="0" borderId="0" xfId="1" applyFill="1" applyBorder="1" applyAlignment="1">
      <alignment horizontal="center"/>
    </xf>
    <xf numFmtId="0" fontId="1" fillId="0" borderId="0" xfId="1" applyFill="1"/>
    <xf numFmtId="0" fontId="1" fillId="0" borderId="0" xfId="1" applyFill="1" applyBorder="1"/>
    <xf numFmtId="0" fontId="8" fillId="0" borderId="0" xfId="1" applyFont="1" applyFill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5" fillId="0" borderId="12" xfId="1" applyFont="1" applyFill="1" applyBorder="1" applyAlignment="1">
      <alignment horizontal="left" wrapText="1"/>
    </xf>
    <xf numFmtId="0" fontId="1" fillId="0" borderId="0" xfId="1" applyFont="1" applyFill="1"/>
    <xf numFmtId="0" fontId="4" fillId="0" borderId="0" xfId="1" applyFont="1" applyFill="1"/>
    <xf numFmtId="4" fontId="1" fillId="0" borderId="0" xfId="1" applyNumberFormat="1" applyFill="1"/>
    <xf numFmtId="0" fontId="1" fillId="0" borderId="0" xfId="1" applyFill="1" applyBorder="1" applyAlignment="1">
      <alignment horizontal="center" wrapText="1"/>
    </xf>
    <xf numFmtId="0" fontId="2" fillId="0" borderId="0" xfId="1" applyFont="1" applyAlignment="1"/>
    <xf numFmtId="0" fontId="3" fillId="0" borderId="0" xfId="1" applyFont="1" applyAlignment="1"/>
    <xf numFmtId="0" fontId="1" fillId="0" borderId="0" xfId="1" applyFont="1" applyAlignment="1">
      <alignment horizontal="center"/>
    </xf>
    <xf numFmtId="0" fontId="1" fillId="0" borderId="11" xfId="1" applyFont="1" applyFill="1" applyBorder="1" applyAlignment="1">
      <alignment horizontal="center"/>
    </xf>
    <xf numFmtId="3" fontId="1" fillId="0" borderId="0" xfId="1" applyNumberFormat="1" applyFont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3" fontId="10" fillId="2" borderId="26" xfId="1" applyNumberFormat="1" applyFont="1" applyFill="1" applyBorder="1" applyAlignment="1">
      <alignment horizontal="right"/>
    </xf>
    <xf numFmtId="3" fontId="10" fillId="3" borderId="26" xfId="1" applyNumberFormat="1" applyFont="1" applyFill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9" fillId="0" borderId="26" xfId="1" applyNumberFormat="1" applyFont="1" applyFill="1" applyBorder="1" applyAlignment="1">
      <alignment horizontal="right"/>
    </xf>
    <xf numFmtId="3" fontId="6" fillId="3" borderId="30" xfId="1" applyNumberFormat="1" applyFont="1" applyFill="1" applyBorder="1" applyAlignment="1">
      <alignment horizontal="right"/>
    </xf>
    <xf numFmtId="0" fontId="1" fillId="0" borderId="0" xfId="1" applyFont="1" applyAlignment="1">
      <alignment horizontal="right"/>
    </xf>
    <xf numFmtId="0" fontId="12" fillId="0" borderId="11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3" fontId="12" fillId="0" borderId="8" xfId="1" applyNumberFormat="1" applyFont="1" applyBorder="1" applyAlignment="1">
      <alignment horizontal="right" wrapText="1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3" fontId="12" fillId="0" borderId="4" xfId="1" applyNumberFormat="1" applyFont="1" applyBorder="1" applyAlignment="1">
      <alignment horizontal="right"/>
    </xf>
    <xf numFmtId="0" fontId="12" fillId="0" borderId="5" xfId="1" applyFont="1" applyBorder="1" applyAlignment="1">
      <alignment horizontal="center"/>
    </xf>
    <xf numFmtId="0" fontId="12" fillId="0" borderId="5" xfId="1" applyFont="1" applyBorder="1"/>
    <xf numFmtId="3" fontId="12" fillId="0" borderId="5" xfId="1" applyNumberFormat="1" applyFont="1" applyBorder="1" applyAlignment="1">
      <alignment horizontal="right"/>
    </xf>
    <xf numFmtId="0" fontId="12" fillId="0" borderId="6" xfId="1" applyFont="1" applyBorder="1" applyAlignment="1">
      <alignment horizontal="center"/>
    </xf>
    <xf numFmtId="0" fontId="12" fillId="0" borderId="6" xfId="1" applyFont="1" applyBorder="1"/>
    <xf numFmtId="3" fontId="12" fillId="0" borderId="6" xfId="1" applyNumberFormat="1" applyFont="1" applyBorder="1" applyAlignment="1">
      <alignment horizontal="right"/>
    </xf>
    <xf numFmtId="0" fontId="12" fillId="0" borderId="4" xfId="1" applyFont="1" applyBorder="1" applyAlignment="1">
      <alignment horizontal="center"/>
    </xf>
    <xf numFmtId="0" fontId="12" fillId="0" borderId="4" xfId="1" applyFont="1" applyBorder="1"/>
    <xf numFmtId="3" fontId="12" fillId="0" borderId="4" xfId="1" applyNumberFormat="1" applyFont="1" applyFill="1" applyBorder="1" applyAlignment="1">
      <alignment horizontal="right"/>
    </xf>
    <xf numFmtId="3" fontId="12" fillId="0" borderId="5" xfId="1" applyNumberFormat="1" applyFont="1" applyFill="1" applyBorder="1" applyAlignment="1">
      <alignment horizontal="right"/>
    </xf>
    <xf numFmtId="0" fontId="12" fillId="0" borderId="4" xfId="1" applyFont="1" applyBorder="1" applyAlignment="1">
      <alignment wrapText="1"/>
    </xf>
    <xf numFmtId="3" fontId="13" fillId="0" borderId="8" xfId="1" applyNumberFormat="1" applyFont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/>
    </xf>
    <xf numFmtId="3" fontId="12" fillId="0" borderId="20" xfId="1" applyNumberFormat="1" applyFont="1" applyFill="1" applyBorder="1" applyAlignment="1">
      <alignment horizontal="right"/>
    </xf>
    <xf numFmtId="3" fontId="12" fillId="0" borderId="21" xfId="1" applyNumberFormat="1" applyFont="1" applyFill="1" applyBorder="1" applyAlignment="1">
      <alignment horizontal="right"/>
    </xf>
    <xf numFmtId="0" fontId="12" fillId="0" borderId="5" xfId="1" applyFont="1" applyFill="1" applyBorder="1" applyAlignment="1">
      <alignment horizontal="left"/>
    </xf>
    <xf numFmtId="0" fontId="12" fillId="0" borderId="5" xfId="1" applyFont="1" applyFill="1" applyBorder="1"/>
    <xf numFmtId="0" fontId="13" fillId="0" borderId="1" xfId="1" applyFont="1" applyBorder="1" applyAlignment="1">
      <alignment horizontal="left"/>
    </xf>
    <xf numFmtId="0" fontId="12" fillId="0" borderId="24" xfId="1" applyFont="1" applyFill="1" applyBorder="1"/>
    <xf numFmtId="0" fontId="13" fillId="0" borderId="1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12" fillId="0" borderId="7" xfId="1" applyFont="1" applyFill="1" applyBorder="1" applyAlignment="1">
      <alignment horizontal="left"/>
    </xf>
    <xf numFmtId="0" fontId="12" fillId="0" borderId="7" xfId="1" applyFont="1" applyFill="1" applyBorder="1"/>
    <xf numFmtId="3" fontId="13" fillId="0" borderId="3" xfId="1" applyNumberFormat="1" applyFont="1" applyFill="1" applyBorder="1" applyAlignment="1">
      <alignment horizontal="right"/>
    </xf>
    <xf numFmtId="0" fontId="12" fillId="0" borderId="24" xfId="1" applyFont="1" applyFill="1" applyBorder="1" applyAlignment="1">
      <alignment horizontal="center"/>
    </xf>
    <xf numFmtId="0" fontId="13" fillId="0" borderId="24" xfId="1" applyFont="1" applyFill="1" applyBorder="1" applyAlignment="1">
      <alignment horizontal="left"/>
    </xf>
    <xf numFmtId="0" fontId="13" fillId="0" borderId="11" xfId="1" applyFont="1" applyFill="1" applyBorder="1" applyAlignment="1"/>
    <xf numFmtId="0" fontId="13" fillId="0" borderId="7" xfId="1" applyFont="1" applyFill="1" applyBorder="1" applyAlignment="1">
      <alignment horizontal="left"/>
    </xf>
    <xf numFmtId="0" fontId="12" fillId="0" borderId="7" xfId="1" applyFont="1" applyFill="1" applyBorder="1" applyAlignment="1"/>
    <xf numFmtId="3" fontId="13" fillId="0" borderId="8" xfId="1" applyNumberFormat="1" applyFont="1" applyFill="1" applyBorder="1" applyAlignment="1">
      <alignment horizontal="right"/>
    </xf>
    <xf numFmtId="0" fontId="13" fillId="0" borderId="5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left"/>
    </xf>
    <xf numFmtId="0" fontId="13" fillId="0" borderId="6" xfId="1" applyFont="1" applyFill="1" applyBorder="1" applyAlignment="1">
      <alignment horizontal="center"/>
    </xf>
    <xf numFmtId="3" fontId="13" fillId="3" borderId="23" xfId="1" applyNumberFormat="1" applyFont="1" applyFill="1" applyBorder="1" applyAlignment="1">
      <alignment horizontal="right"/>
    </xf>
    <xf numFmtId="49" fontId="13" fillId="2" borderId="23" xfId="1" applyNumberFormat="1" applyFont="1" applyFill="1" applyBorder="1" applyAlignment="1">
      <alignment horizontal="right"/>
    </xf>
    <xf numFmtId="0" fontId="13" fillId="0" borderId="27" xfId="1" applyFont="1" applyFill="1" applyBorder="1" applyAlignment="1">
      <alignment horizontal="left"/>
    </xf>
    <xf numFmtId="0" fontId="13" fillId="0" borderId="28" xfId="1" applyFont="1" applyFill="1" applyBorder="1" applyAlignment="1">
      <alignment horizontal="center" vertical="center"/>
    </xf>
    <xf numFmtId="3" fontId="13" fillId="0" borderId="23" xfId="1" applyNumberFormat="1" applyFont="1" applyFill="1" applyBorder="1" applyAlignment="1">
      <alignment horizontal="right"/>
    </xf>
    <xf numFmtId="0" fontId="13" fillId="0" borderId="28" xfId="1" applyFont="1" applyFill="1" applyBorder="1" applyAlignment="1">
      <alignment horizontal="left"/>
    </xf>
    <xf numFmtId="0" fontId="12" fillId="0" borderId="28" xfId="1" applyFont="1" applyFill="1" applyBorder="1" applyAlignment="1">
      <alignment horizontal="left"/>
    </xf>
    <xf numFmtId="3" fontId="12" fillId="0" borderId="23" xfId="1" applyNumberFormat="1" applyFont="1" applyFill="1" applyBorder="1" applyAlignment="1">
      <alignment horizontal="right"/>
    </xf>
    <xf numFmtId="0" fontId="13" fillId="0" borderId="12" xfId="1" applyFont="1" applyFill="1" applyBorder="1" applyAlignment="1">
      <alignment horizontal="left"/>
    </xf>
    <xf numFmtId="0" fontId="13" fillId="0" borderId="2" xfId="1" applyFont="1" applyFill="1" applyBorder="1" applyAlignment="1">
      <alignment horizontal="left"/>
    </xf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12" fillId="0" borderId="0" xfId="1" applyFont="1" applyFill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3" fontId="12" fillId="0" borderId="20" xfId="1" applyNumberFormat="1" applyFont="1" applyFill="1" applyBorder="1" applyAlignment="1">
      <alignment horizontal="right" wrapText="1"/>
    </xf>
    <xf numFmtId="0" fontId="12" fillId="0" borderId="6" xfId="1" applyFont="1" applyFill="1" applyBorder="1" applyAlignment="1">
      <alignment horizontal="left"/>
    </xf>
    <xf numFmtId="0" fontId="12" fillId="0" borderId="6" xfId="1" applyFont="1" applyFill="1" applyBorder="1"/>
    <xf numFmtId="0" fontId="12" fillId="0" borderId="15" xfId="1" applyFont="1" applyFill="1" applyBorder="1" applyAlignment="1">
      <alignment horizontal="center"/>
    </xf>
    <xf numFmtId="3" fontId="12" fillId="0" borderId="15" xfId="1" applyNumberFormat="1" applyFont="1" applyFill="1" applyBorder="1" applyAlignment="1">
      <alignment horizontal="right"/>
    </xf>
    <xf numFmtId="0" fontId="1" fillId="0" borderId="15" xfId="1" applyFont="1" applyFill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3" fontId="1" fillId="0" borderId="0" xfId="1" applyNumberFormat="1" applyFill="1"/>
    <xf numFmtId="0" fontId="13" fillId="0" borderId="2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left"/>
    </xf>
    <xf numFmtId="0" fontId="13" fillId="0" borderId="12" xfId="1" applyFont="1" applyFill="1" applyBorder="1" applyAlignment="1">
      <alignment horizontal="left"/>
    </xf>
    <xf numFmtId="3" fontId="12" fillId="0" borderId="40" xfId="1" applyNumberFormat="1" applyFont="1" applyFill="1" applyBorder="1" applyAlignment="1">
      <alignment horizontal="right"/>
    </xf>
    <xf numFmtId="0" fontId="13" fillId="0" borderId="4" xfId="1" applyFont="1" applyFill="1" applyBorder="1" applyAlignment="1">
      <alignment horizontal="center"/>
    </xf>
    <xf numFmtId="3" fontId="12" fillId="0" borderId="43" xfId="1" applyNumberFormat="1" applyFont="1" applyFill="1" applyBorder="1" applyAlignment="1">
      <alignment horizontal="right"/>
    </xf>
    <xf numFmtId="0" fontId="13" fillId="0" borderId="11" xfId="1" applyFont="1" applyFill="1" applyBorder="1" applyAlignment="1">
      <alignment horizontal="left"/>
    </xf>
    <xf numFmtId="0" fontId="13" fillId="0" borderId="26" xfId="1" applyFont="1" applyBorder="1" applyAlignment="1">
      <alignment horizontal="left"/>
    </xf>
    <xf numFmtId="0" fontId="13" fillId="0" borderId="5" xfId="1" applyFont="1" applyFill="1" applyBorder="1" applyAlignment="1">
      <alignment horizontal="left"/>
    </xf>
    <xf numFmtId="0" fontId="12" fillId="0" borderId="43" xfId="1" applyFont="1" applyFill="1" applyBorder="1" applyAlignment="1"/>
    <xf numFmtId="0" fontId="12" fillId="0" borderId="20" xfId="1" applyFont="1" applyFill="1" applyBorder="1" applyAlignment="1"/>
    <xf numFmtId="0" fontId="13" fillId="0" borderId="44" xfId="1" applyFont="1" applyFill="1" applyBorder="1" applyAlignment="1">
      <alignment horizontal="center"/>
    </xf>
    <xf numFmtId="3" fontId="12" fillId="0" borderId="45" xfId="1" applyNumberFormat="1" applyFont="1" applyFill="1" applyBorder="1" applyAlignment="1"/>
    <xf numFmtId="0" fontId="13" fillId="0" borderId="46" xfId="1" applyFont="1" applyFill="1" applyBorder="1" applyAlignment="1">
      <alignment horizontal="left"/>
    </xf>
    <xf numFmtId="0" fontId="13" fillId="0" borderId="7" xfId="1" applyFont="1" applyFill="1" applyBorder="1" applyAlignment="1">
      <alignment horizontal="center" vertical="center"/>
    </xf>
    <xf numFmtId="3" fontId="13" fillId="0" borderId="26" xfId="1" applyNumberFormat="1" applyFont="1" applyFill="1" applyBorder="1" applyAlignment="1">
      <alignment horizontal="right"/>
    </xf>
    <xf numFmtId="0" fontId="12" fillId="0" borderId="46" xfId="1" applyFont="1" applyFill="1" applyBorder="1" applyAlignment="1">
      <alignment horizontal="left"/>
    </xf>
    <xf numFmtId="3" fontId="13" fillId="3" borderId="26" xfId="1" applyNumberFormat="1" applyFont="1" applyFill="1" applyBorder="1" applyAlignment="1">
      <alignment horizontal="right"/>
    </xf>
    <xf numFmtId="0" fontId="12" fillId="0" borderId="20" xfId="1" applyFont="1" applyFill="1" applyBorder="1" applyAlignment="1">
      <alignment horizontal="right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3" fillId="3" borderId="16" xfId="1" applyFont="1" applyFill="1" applyBorder="1" applyAlignment="1">
      <alignment horizontal="left"/>
    </xf>
    <xf numFmtId="0" fontId="13" fillId="3" borderId="17" xfId="1" applyFont="1" applyFill="1" applyBorder="1" applyAlignment="1">
      <alignment horizontal="left"/>
    </xf>
    <xf numFmtId="0" fontId="13" fillId="3" borderId="18" xfId="1" applyFont="1" applyFill="1" applyBorder="1" applyAlignment="1">
      <alignment horizontal="left"/>
    </xf>
    <xf numFmtId="0" fontId="13" fillId="3" borderId="10" xfId="1" applyFont="1" applyFill="1" applyBorder="1" applyAlignment="1">
      <alignment horizontal="left"/>
    </xf>
    <xf numFmtId="164" fontId="13" fillId="3" borderId="23" xfId="1" applyNumberFormat="1" applyFont="1" applyFill="1" applyBorder="1" applyAlignment="1">
      <alignment horizontal="right"/>
    </xf>
    <xf numFmtId="164" fontId="13" fillId="3" borderId="29" xfId="1" applyNumberFormat="1" applyFont="1" applyFill="1" applyBorder="1" applyAlignment="1">
      <alignment horizontal="right"/>
    </xf>
    <xf numFmtId="0" fontId="13" fillId="0" borderId="2" xfId="1" applyFont="1" applyFill="1" applyBorder="1" applyAlignment="1">
      <alignment horizontal="left"/>
    </xf>
    <xf numFmtId="0" fontId="13" fillId="0" borderId="3" xfId="1" applyFont="1" applyFill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3" fillId="0" borderId="16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left"/>
    </xf>
    <xf numFmtId="0" fontId="13" fillId="0" borderId="19" xfId="1" applyFont="1" applyFill="1" applyBorder="1" applyAlignment="1">
      <alignment horizontal="left"/>
    </xf>
    <xf numFmtId="0" fontId="13" fillId="3" borderId="27" xfId="1" applyFont="1" applyFill="1" applyBorder="1" applyAlignment="1">
      <alignment horizontal="left"/>
    </xf>
    <xf numFmtId="0" fontId="13" fillId="3" borderId="28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left"/>
    </xf>
    <xf numFmtId="0" fontId="12" fillId="0" borderId="6" xfId="1" applyFont="1" applyFill="1" applyBorder="1" applyAlignment="1"/>
    <xf numFmtId="0" fontId="12" fillId="0" borderId="5" xfId="1" applyFont="1" applyFill="1" applyBorder="1" applyAlignment="1">
      <alignment horizontal="left"/>
    </xf>
    <xf numFmtId="0" fontId="12" fillId="0" borderId="5" xfId="1" applyFont="1" applyFill="1" applyBorder="1" applyAlignment="1"/>
    <xf numFmtId="0" fontId="12" fillId="0" borderId="4" xfId="1" applyFont="1" applyFill="1" applyBorder="1" applyAlignment="1">
      <alignment horizontal="left"/>
    </xf>
    <xf numFmtId="0" fontId="12" fillId="0" borderId="4" xfId="1" applyFont="1" applyFill="1" applyBorder="1" applyAlignment="1"/>
    <xf numFmtId="0" fontId="13" fillId="0" borderId="1" xfId="1" applyFont="1" applyBorder="1" applyAlignment="1">
      <alignment horizontal="left"/>
    </xf>
    <xf numFmtId="0" fontId="13" fillId="0" borderId="2" xfId="1" applyFont="1" applyBorder="1" applyAlignment="1">
      <alignment horizontal="left"/>
    </xf>
    <xf numFmtId="0" fontId="13" fillId="0" borderId="3" xfId="1" applyFont="1" applyBorder="1" applyAlignment="1">
      <alignment horizontal="left"/>
    </xf>
    <xf numFmtId="0" fontId="13" fillId="0" borderId="12" xfId="1" applyFont="1" applyFill="1" applyBorder="1" applyAlignment="1">
      <alignment horizontal="left"/>
    </xf>
    <xf numFmtId="0" fontId="13" fillId="3" borderId="11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2" fillId="0" borderId="25" xfId="1" applyFont="1" applyFill="1" applyBorder="1" applyAlignment="1">
      <alignment horizontal="center"/>
    </xf>
    <xf numFmtId="0" fontId="12" fillId="0" borderId="41" xfId="1" applyFont="1" applyFill="1" applyBorder="1" applyAlignment="1">
      <alignment horizontal="left"/>
    </xf>
    <xf numFmtId="0" fontId="12" fillId="0" borderId="32" xfId="1" applyFont="1" applyFill="1" applyBorder="1" applyAlignment="1">
      <alignment horizontal="left"/>
    </xf>
    <xf numFmtId="0" fontId="12" fillId="0" borderId="42" xfId="1" applyFont="1" applyFill="1" applyBorder="1" applyAlignment="1">
      <alignment horizontal="left"/>
    </xf>
    <xf numFmtId="0" fontId="12" fillId="0" borderId="27" xfId="1" applyFont="1" applyFill="1" applyBorder="1" applyAlignment="1">
      <alignment horizontal="center"/>
    </xf>
    <xf numFmtId="0" fontId="12" fillId="0" borderId="35" xfId="1" applyFont="1" applyFill="1" applyBorder="1" applyAlignment="1">
      <alignment horizont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2" fillId="0" borderId="22" xfId="1" applyFont="1" applyFill="1" applyBorder="1" applyAlignment="1">
      <alignment horizontal="left"/>
    </xf>
    <xf numFmtId="0" fontId="12" fillId="0" borderId="36" xfId="1" applyFont="1" applyFill="1" applyBorder="1" applyAlignment="1">
      <alignment horizontal="left"/>
    </xf>
    <xf numFmtId="0" fontId="12" fillId="0" borderId="37" xfId="1" applyFont="1" applyFill="1" applyBorder="1" applyAlignment="1">
      <alignment horizontal="left"/>
    </xf>
    <xf numFmtId="0" fontId="12" fillId="0" borderId="13" xfId="1" applyFont="1" applyFill="1" applyBorder="1" applyAlignment="1">
      <alignment horizontal="left"/>
    </xf>
    <xf numFmtId="0" fontId="12" fillId="0" borderId="38" xfId="1" applyFont="1" applyFill="1" applyBorder="1" applyAlignment="1">
      <alignment horizontal="left"/>
    </xf>
    <xf numFmtId="0" fontId="12" fillId="0" borderId="14" xfId="1" applyFont="1" applyFill="1" applyBorder="1" applyAlignment="1">
      <alignment horizontal="left"/>
    </xf>
    <xf numFmtId="0" fontId="12" fillId="0" borderId="44" xfId="1" applyFont="1" applyFill="1" applyBorder="1" applyAlignment="1">
      <alignment horizontal="left"/>
    </xf>
    <xf numFmtId="0" fontId="12" fillId="0" borderId="44" xfId="1" applyFont="1" applyFill="1" applyBorder="1" applyAlignment="1"/>
    <xf numFmtId="0" fontId="13" fillId="0" borderId="27" xfId="1" applyFont="1" applyFill="1" applyBorder="1" applyAlignment="1">
      <alignment horizontal="left"/>
    </xf>
    <xf numFmtId="0" fontId="13" fillId="0" borderId="25" xfId="1" applyFont="1" applyFill="1" applyBorder="1" applyAlignment="1">
      <alignment horizontal="left"/>
    </xf>
    <xf numFmtId="0" fontId="13" fillId="0" borderId="35" xfId="1" applyFont="1" applyFill="1" applyBorder="1" applyAlignment="1">
      <alignment horizontal="left"/>
    </xf>
    <xf numFmtId="0" fontId="13" fillId="0" borderId="27" xfId="1" applyFont="1" applyFill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0" fontId="13" fillId="0" borderId="35" xfId="1" applyFont="1" applyFill="1" applyBorder="1" applyAlignment="1">
      <alignment horizontal="center"/>
    </xf>
    <xf numFmtId="0" fontId="13" fillId="0" borderId="24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left"/>
    </xf>
    <xf numFmtId="0" fontId="12" fillId="2" borderId="2" xfId="1" applyFont="1" applyFill="1" applyBorder="1" applyAlignment="1">
      <alignment horizontal="left"/>
    </xf>
    <xf numFmtId="0" fontId="12" fillId="2" borderId="3" xfId="1" applyFont="1" applyFill="1" applyBorder="1" applyAlignment="1">
      <alignment horizontal="left"/>
    </xf>
    <xf numFmtId="0" fontId="13" fillId="3" borderId="1" xfId="1" applyFont="1" applyFill="1" applyBorder="1" applyAlignment="1">
      <alignment horizontal="left"/>
    </xf>
    <xf numFmtId="0" fontId="13" fillId="3" borderId="2" xfId="1" applyFont="1" applyFill="1" applyBorder="1" applyAlignment="1">
      <alignment horizontal="left"/>
    </xf>
    <xf numFmtId="0" fontId="12" fillId="0" borderId="12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13" fillId="0" borderId="28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/>
    </xf>
    <xf numFmtId="0" fontId="6" fillId="3" borderId="2" xfId="1" applyFont="1" applyFill="1" applyBorder="1" applyAlignment="1">
      <alignment horizontal="left"/>
    </xf>
    <xf numFmtId="0" fontId="10" fillId="2" borderId="11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left"/>
    </xf>
    <xf numFmtId="0" fontId="6" fillId="2" borderId="32" xfId="1" applyFont="1" applyFill="1" applyBorder="1" applyAlignment="1">
      <alignment horizontal="left"/>
    </xf>
    <xf numFmtId="0" fontId="6" fillId="3" borderId="25" xfId="1" applyFont="1" applyFill="1" applyBorder="1" applyAlignment="1">
      <alignment horizontal="left"/>
    </xf>
    <xf numFmtId="0" fontId="6" fillId="3" borderId="33" xfId="1" applyFont="1" applyFill="1" applyBorder="1" applyAlignment="1">
      <alignment horizontal="left"/>
    </xf>
    <xf numFmtId="0" fontId="10" fillId="2" borderId="9" xfId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3"/>
  <sheetViews>
    <sheetView tabSelected="1" zoomScaleNormal="100" workbookViewId="0">
      <selection activeCell="C58" sqref="C58:G58"/>
    </sheetView>
  </sheetViews>
  <sheetFormatPr defaultRowHeight="14.25" x14ac:dyDescent="0.2"/>
  <cols>
    <col min="1" max="1" width="6.85546875" style="1" customWidth="1"/>
    <col min="2" max="2" width="4.140625" style="87" customWidth="1"/>
    <col min="3" max="3" width="17" style="87" customWidth="1"/>
    <col min="4" max="4" width="18.28515625" style="88" customWidth="1"/>
    <col min="5" max="5" width="9.140625" style="87"/>
    <col min="6" max="6" width="42.7109375" style="87" customWidth="1"/>
    <col min="7" max="7" width="16.5703125" style="89" customWidth="1"/>
    <col min="8" max="9" width="9.140625" style="1"/>
    <col min="10" max="10" width="11.42578125" style="1" bestFit="1" customWidth="1"/>
    <col min="11" max="11" width="9.140625" style="1"/>
    <col min="12" max="12" width="18.28515625" style="1" customWidth="1"/>
    <col min="13" max="13" width="9.140625" style="1"/>
    <col min="14" max="14" width="13.42578125" style="1" customWidth="1"/>
    <col min="15" max="255" width="9.140625" style="1"/>
    <col min="256" max="256" width="3" style="1" customWidth="1"/>
    <col min="257" max="257" width="8.42578125" style="1" customWidth="1"/>
    <col min="258" max="258" width="5.85546875" style="1" customWidth="1"/>
    <col min="259" max="259" width="9.140625" style="1"/>
    <col min="260" max="260" width="35" style="1" customWidth="1"/>
    <col min="261" max="261" width="9.85546875" style="1" bestFit="1" customWidth="1"/>
    <col min="262" max="262" width="15.85546875" style="1" customWidth="1"/>
    <col min="263" max="263" width="10" style="1" customWidth="1"/>
    <col min="264" max="269" width="9.140625" style="1"/>
    <col min="270" max="270" width="13.42578125" style="1" customWidth="1"/>
    <col min="271" max="511" width="9.140625" style="1"/>
    <col min="512" max="512" width="3" style="1" customWidth="1"/>
    <col min="513" max="513" width="8.42578125" style="1" customWidth="1"/>
    <col min="514" max="514" width="5.85546875" style="1" customWidth="1"/>
    <col min="515" max="515" width="9.140625" style="1"/>
    <col min="516" max="516" width="35" style="1" customWidth="1"/>
    <col min="517" max="517" width="9.85546875" style="1" bestFit="1" customWidth="1"/>
    <col min="518" max="518" width="15.85546875" style="1" customWidth="1"/>
    <col min="519" max="519" width="10" style="1" customWidth="1"/>
    <col min="520" max="525" width="9.140625" style="1"/>
    <col min="526" max="526" width="13.42578125" style="1" customWidth="1"/>
    <col min="527" max="767" width="9.140625" style="1"/>
    <col min="768" max="768" width="3" style="1" customWidth="1"/>
    <col min="769" max="769" width="8.42578125" style="1" customWidth="1"/>
    <col min="770" max="770" width="5.85546875" style="1" customWidth="1"/>
    <col min="771" max="771" width="9.140625" style="1"/>
    <col min="772" max="772" width="35" style="1" customWidth="1"/>
    <col min="773" max="773" width="9.85546875" style="1" bestFit="1" customWidth="1"/>
    <col min="774" max="774" width="15.85546875" style="1" customWidth="1"/>
    <col min="775" max="775" width="10" style="1" customWidth="1"/>
    <col min="776" max="781" width="9.140625" style="1"/>
    <col min="782" max="782" width="13.42578125" style="1" customWidth="1"/>
    <col min="783" max="1023" width="9.140625" style="1"/>
    <col min="1024" max="1024" width="3" style="1" customWidth="1"/>
    <col min="1025" max="1025" width="8.42578125" style="1" customWidth="1"/>
    <col min="1026" max="1026" width="5.85546875" style="1" customWidth="1"/>
    <col min="1027" max="1027" width="9.140625" style="1"/>
    <col min="1028" max="1028" width="35" style="1" customWidth="1"/>
    <col min="1029" max="1029" width="9.85546875" style="1" bestFit="1" customWidth="1"/>
    <col min="1030" max="1030" width="15.85546875" style="1" customWidth="1"/>
    <col min="1031" max="1031" width="10" style="1" customWidth="1"/>
    <col min="1032" max="1037" width="9.140625" style="1"/>
    <col min="1038" max="1038" width="13.42578125" style="1" customWidth="1"/>
    <col min="1039" max="1279" width="9.140625" style="1"/>
    <col min="1280" max="1280" width="3" style="1" customWidth="1"/>
    <col min="1281" max="1281" width="8.42578125" style="1" customWidth="1"/>
    <col min="1282" max="1282" width="5.85546875" style="1" customWidth="1"/>
    <col min="1283" max="1283" width="9.140625" style="1"/>
    <col min="1284" max="1284" width="35" style="1" customWidth="1"/>
    <col min="1285" max="1285" width="9.85546875" style="1" bestFit="1" customWidth="1"/>
    <col min="1286" max="1286" width="15.85546875" style="1" customWidth="1"/>
    <col min="1287" max="1287" width="10" style="1" customWidth="1"/>
    <col min="1288" max="1293" width="9.140625" style="1"/>
    <col min="1294" max="1294" width="13.42578125" style="1" customWidth="1"/>
    <col min="1295" max="1535" width="9.140625" style="1"/>
    <col min="1536" max="1536" width="3" style="1" customWidth="1"/>
    <col min="1537" max="1537" width="8.42578125" style="1" customWidth="1"/>
    <col min="1538" max="1538" width="5.85546875" style="1" customWidth="1"/>
    <col min="1539" max="1539" width="9.140625" style="1"/>
    <col min="1540" max="1540" width="35" style="1" customWidth="1"/>
    <col min="1541" max="1541" width="9.85546875" style="1" bestFit="1" customWidth="1"/>
    <col min="1542" max="1542" width="15.85546875" style="1" customWidth="1"/>
    <col min="1543" max="1543" width="10" style="1" customWidth="1"/>
    <col min="1544" max="1549" width="9.140625" style="1"/>
    <col min="1550" max="1550" width="13.42578125" style="1" customWidth="1"/>
    <col min="1551" max="1791" width="9.140625" style="1"/>
    <col min="1792" max="1792" width="3" style="1" customWidth="1"/>
    <col min="1793" max="1793" width="8.42578125" style="1" customWidth="1"/>
    <col min="1794" max="1794" width="5.85546875" style="1" customWidth="1"/>
    <col min="1795" max="1795" width="9.140625" style="1"/>
    <col min="1796" max="1796" width="35" style="1" customWidth="1"/>
    <col min="1797" max="1797" width="9.85546875" style="1" bestFit="1" customWidth="1"/>
    <col min="1798" max="1798" width="15.85546875" style="1" customWidth="1"/>
    <col min="1799" max="1799" width="10" style="1" customWidth="1"/>
    <col min="1800" max="1805" width="9.140625" style="1"/>
    <col min="1806" max="1806" width="13.42578125" style="1" customWidth="1"/>
    <col min="1807" max="2047" width="9.140625" style="1"/>
    <col min="2048" max="2048" width="3" style="1" customWidth="1"/>
    <col min="2049" max="2049" width="8.42578125" style="1" customWidth="1"/>
    <col min="2050" max="2050" width="5.85546875" style="1" customWidth="1"/>
    <col min="2051" max="2051" width="9.140625" style="1"/>
    <col min="2052" max="2052" width="35" style="1" customWidth="1"/>
    <col min="2053" max="2053" width="9.85546875" style="1" bestFit="1" customWidth="1"/>
    <col min="2054" max="2054" width="15.85546875" style="1" customWidth="1"/>
    <col min="2055" max="2055" width="10" style="1" customWidth="1"/>
    <col min="2056" max="2061" width="9.140625" style="1"/>
    <col min="2062" max="2062" width="13.42578125" style="1" customWidth="1"/>
    <col min="2063" max="2303" width="9.140625" style="1"/>
    <col min="2304" max="2304" width="3" style="1" customWidth="1"/>
    <col min="2305" max="2305" width="8.42578125" style="1" customWidth="1"/>
    <col min="2306" max="2306" width="5.85546875" style="1" customWidth="1"/>
    <col min="2307" max="2307" width="9.140625" style="1"/>
    <col min="2308" max="2308" width="35" style="1" customWidth="1"/>
    <col min="2309" max="2309" width="9.85546875" style="1" bestFit="1" customWidth="1"/>
    <col min="2310" max="2310" width="15.85546875" style="1" customWidth="1"/>
    <col min="2311" max="2311" width="10" style="1" customWidth="1"/>
    <col min="2312" max="2317" width="9.140625" style="1"/>
    <col min="2318" max="2318" width="13.42578125" style="1" customWidth="1"/>
    <col min="2319" max="2559" width="9.140625" style="1"/>
    <col min="2560" max="2560" width="3" style="1" customWidth="1"/>
    <col min="2561" max="2561" width="8.42578125" style="1" customWidth="1"/>
    <col min="2562" max="2562" width="5.85546875" style="1" customWidth="1"/>
    <col min="2563" max="2563" width="9.140625" style="1"/>
    <col min="2564" max="2564" width="35" style="1" customWidth="1"/>
    <col min="2565" max="2565" width="9.85546875" style="1" bestFit="1" customWidth="1"/>
    <col min="2566" max="2566" width="15.85546875" style="1" customWidth="1"/>
    <col min="2567" max="2567" width="10" style="1" customWidth="1"/>
    <col min="2568" max="2573" width="9.140625" style="1"/>
    <col min="2574" max="2574" width="13.42578125" style="1" customWidth="1"/>
    <col min="2575" max="2815" width="9.140625" style="1"/>
    <col min="2816" max="2816" width="3" style="1" customWidth="1"/>
    <col min="2817" max="2817" width="8.42578125" style="1" customWidth="1"/>
    <col min="2818" max="2818" width="5.85546875" style="1" customWidth="1"/>
    <col min="2819" max="2819" width="9.140625" style="1"/>
    <col min="2820" max="2820" width="35" style="1" customWidth="1"/>
    <col min="2821" max="2821" width="9.85546875" style="1" bestFit="1" customWidth="1"/>
    <col min="2822" max="2822" width="15.85546875" style="1" customWidth="1"/>
    <col min="2823" max="2823" width="10" style="1" customWidth="1"/>
    <col min="2824" max="2829" width="9.140625" style="1"/>
    <col min="2830" max="2830" width="13.42578125" style="1" customWidth="1"/>
    <col min="2831" max="3071" width="9.140625" style="1"/>
    <col min="3072" max="3072" width="3" style="1" customWidth="1"/>
    <col min="3073" max="3073" width="8.42578125" style="1" customWidth="1"/>
    <col min="3074" max="3074" width="5.85546875" style="1" customWidth="1"/>
    <col min="3075" max="3075" width="9.140625" style="1"/>
    <col min="3076" max="3076" width="35" style="1" customWidth="1"/>
    <col min="3077" max="3077" width="9.85546875" style="1" bestFit="1" customWidth="1"/>
    <col min="3078" max="3078" width="15.85546875" style="1" customWidth="1"/>
    <col min="3079" max="3079" width="10" style="1" customWidth="1"/>
    <col min="3080" max="3085" width="9.140625" style="1"/>
    <col min="3086" max="3086" width="13.42578125" style="1" customWidth="1"/>
    <col min="3087" max="3327" width="9.140625" style="1"/>
    <col min="3328" max="3328" width="3" style="1" customWidth="1"/>
    <col min="3329" max="3329" width="8.42578125" style="1" customWidth="1"/>
    <col min="3330" max="3330" width="5.85546875" style="1" customWidth="1"/>
    <col min="3331" max="3331" width="9.140625" style="1"/>
    <col min="3332" max="3332" width="35" style="1" customWidth="1"/>
    <col min="3333" max="3333" width="9.85546875" style="1" bestFit="1" customWidth="1"/>
    <col min="3334" max="3334" width="15.85546875" style="1" customWidth="1"/>
    <col min="3335" max="3335" width="10" style="1" customWidth="1"/>
    <col min="3336" max="3341" width="9.140625" style="1"/>
    <col min="3342" max="3342" width="13.42578125" style="1" customWidth="1"/>
    <col min="3343" max="3583" width="9.140625" style="1"/>
    <col min="3584" max="3584" width="3" style="1" customWidth="1"/>
    <col min="3585" max="3585" width="8.42578125" style="1" customWidth="1"/>
    <col min="3586" max="3586" width="5.85546875" style="1" customWidth="1"/>
    <col min="3587" max="3587" width="9.140625" style="1"/>
    <col min="3588" max="3588" width="35" style="1" customWidth="1"/>
    <col min="3589" max="3589" width="9.85546875" style="1" bestFit="1" customWidth="1"/>
    <col min="3590" max="3590" width="15.85546875" style="1" customWidth="1"/>
    <col min="3591" max="3591" width="10" style="1" customWidth="1"/>
    <col min="3592" max="3597" width="9.140625" style="1"/>
    <col min="3598" max="3598" width="13.42578125" style="1" customWidth="1"/>
    <col min="3599" max="3839" width="9.140625" style="1"/>
    <col min="3840" max="3840" width="3" style="1" customWidth="1"/>
    <col min="3841" max="3841" width="8.42578125" style="1" customWidth="1"/>
    <col min="3842" max="3842" width="5.85546875" style="1" customWidth="1"/>
    <col min="3843" max="3843" width="9.140625" style="1"/>
    <col min="3844" max="3844" width="35" style="1" customWidth="1"/>
    <col min="3845" max="3845" width="9.85546875" style="1" bestFit="1" customWidth="1"/>
    <col min="3846" max="3846" width="15.85546875" style="1" customWidth="1"/>
    <col min="3847" max="3847" width="10" style="1" customWidth="1"/>
    <col min="3848" max="3853" width="9.140625" style="1"/>
    <col min="3854" max="3854" width="13.42578125" style="1" customWidth="1"/>
    <col min="3855" max="4095" width="9.140625" style="1"/>
    <col min="4096" max="4096" width="3" style="1" customWidth="1"/>
    <col min="4097" max="4097" width="8.42578125" style="1" customWidth="1"/>
    <col min="4098" max="4098" width="5.85546875" style="1" customWidth="1"/>
    <col min="4099" max="4099" width="9.140625" style="1"/>
    <col min="4100" max="4100" width="35" style="1" customWidth="1"/>
    <col min="4101" max="4101" width="9.85546875" style="1" bestFit="1" customWidth="1"/>
    <col min="4102" max="4102" width="15.85546875" style="1" customWidth="1"/>
    <col min="4103" max="4103" width="10" style="1" customWidth="1"/>
    <col min="4104" max="4109" width="9.140625" style="1"/>
    <col min="4110" max="4110" width="13.42578125" style="1" customWidth="1"/>
    <col min="4111" max="4351" width="9.140625" style="1"/>
    <col min="4352" max="4352" width="3" style="1" customWidth="1"/>
    <col min="4353" max="4353" width="8.42578125" style="1" customWidth="1"/>
    <col min="4354" max="4354" width="5.85546875" style="1" customWidth="1"/>
    <col min="4355" max="4355" width="9.140625" style="1"/>
    <col min="4356" max="4356" width="35" style="1" customWidth="1"/>
    <col min="4357" max="4357" width="9.85546875" style="1" bestFit="1" customWidth="1"/>
    <col min="4358" max="4358" width="15.85546875" style="1" customWidth="1"/>
    <col min="4359" max="4359" width="10" style="1" customWidth="1"/>
    <col min="4360" max="4365" width="9.140625" style="1"/>
    <col min="4366" max="4366" width="13.42578125" style="1" customWidth="1"/>
    <col min="4367" max="4607" width="9.140625" style="1"/>
    <col min="4608" max="4608" width="3" style="1" customWidth="1"/>
    <col min="4609" max="4609" width="8.42578125" style="1" customWidth="1"/>
    <col min="4610" max="4610" width="5.85546875" style="1" customWidth="1"/>
    <col min="4611" max="4611" width="9.140625" style="1"/>
    <col min="4612" max="4612" width="35" style="1" customWidth="1"/>
    <col min="4613" max="4613" width="9.85546875" style="1" bestFit="1" customWidth="1"/>
    <col min="4614" max="4614" width="15.85546875" style="1" customWidth="1"/>
    <col min="4615" max="4615" width="10" style="1" customWidth="1"/>
    <col min="4616" max="4621" width="9.140625" style="1"/>
    <col min="4622" max="4622" width="13.42578125" style="1" customWidth="1"/>
    <col min="4623" max="4863" width="9.140625" style="1"/>
    <col min="4864" max="4864" width="3" style="1" customWidth="1"/>
    <col min="4865" max="4865" width="8.42578125" style="1" customWidth="1"/>
    <col min="4866" max="4866" width="5.85546875" style="1" customWidth="1"/>
    <col min="4867" max="4867" width="9.140625" style="1"/>
    <col min="4868" max="4868" width="35" style="1" customWidth="1"/>
    <col min="4869" max="4869" width="9.85546875" style="1" bestFit="1" customWidth="1"/>
    <col min="4870" max="4870" width="15.85546875" style="1" customWidth="1"/>
    <col min="4871" max="4871" width="10" style="1" customWidth="1"/>
    <col min="4872" max="4877" width="9.140625" style="1"/>
    <col min="4878" max="4878" width="13.42578125" style="1" customWidth="1"/>
    <col min="4879" max="5119" width="9.140625" style="1"/>
    <col min="5120" max="5120" width="3" style="1" customWidth="1"/>
    <col min="5121" max="5121" width="8.42578125" style="1" customWidth="1"/>
    <col min="5122" max="5122" width="5.85546875" style="1" customWidth="1"/>
    <col min="5123" max="5123" width="9.140625" style="1"/>
    <col min="5124" max="5124" width="35" style="1" customWidth="1"/>
    <col min="5125" max="5125" width="9.85546875" style="1" bestFit="1" customWidth="1"/>
    <col min="5126" max="5126" width="15.85546875" style="1" customWidth="1"/>
    <col min="5127" max="5127" width="10" style="1" customWidth="1"/>
    <col min="5128" max="5133" width="9.140625" style="1"/>
    <col min="5134" max="5134" width="13.42578125" style="1" customWidth="1"/>
    <col min="5135" max="5375" width="9.140625" style="1"/>
    <col min="5376" max="5376" width="3" style="1" customWidth="1"/>
    <col min="5377" max="5377" width="8.42578125" style="1" customWidth="1"/>
    <col min="5378" max="5378" width="5.85546875" style="1" customWidth="1"/>
    <col min="5379" max="5379" width="9.140625" style="1"/>
    <col min="5380" max="5380" width="35" style="1" customWidth="1"/>
    <col min="5381" max="5381" width="9.85546875" style="1" bestFit="1" customWidth="1"/>
    <col min="5382" max="5382" width="15.85546875" style="1" customWidth="1"/>
    <col min="5383" max="5383" width="10" style="1" customWidth="1"/>
    <col min="5384" max="5389" width="9.140625" style="1"/>
    <col min="5390" max="5390" width="13.42578125" style="1" customWidth="1"/>
    <col min="5391" max="5631" width="9.140625" style="1"/>
    <col min="5632" max="5632" width="3" style="1" customWidth="1"/>
    <col min="5633" max="5633" width="8.42578125" style="1" customWidth="1"/>
    <col min="5634" max="5634" width="5.85546875" style="1" customWidth="1"/>
    <col min="5635" max="5635" width="9.140625" style="1"/>
    <col min="5636" max="5636" width="35" style="1" customWidth="1"/>
    <col min="5637" max="5637" width="9.85546875" style="1" bestFit="1" customWidth="1"/>
    <col min="5638" max="5638" width="15.85546875" style="1" customWidth="1"/>
    <col min="5639" max="5639" width="10" style="1" customWidth="1"/>
    <col min="5640" max="5645" width="9.140625" style="1"/>
    <col min="5646" max="5646" width="13.42578125" style="1" customWidth="1"/>
    <col min="5647" max="5887" width="9.140625" style="1"/>
    <col min="5888" max="5888" width="3" style="1" customWidth="1"/>
    <col min="5889" max="5889" width="8.42578125" style="1" customWidth="1"/>
    <col min="5890" max="5890" width="5.85546875" style="1" customWidth="1"/>
    <col min="5891" max="5891" width="9.140625" style="1"/>
    <col min="5892" max="5892" width="35" style="1" customWidth="1"/>
    <col min="5893" max="5893" width="9.85546875" style="1" bestFit="1" customWidth="1"/>
    <col min="5894" max="5894" width="15.85546875" style="1" customWidth="1"/>
    <col min="5895" max="5895" width="10" style="1" customWidth="1"/>
    <col min="5896" max="5901" width="9.140625" style="1"/>
    <col min="5902" max="5902" width="13.42578125" style="1" customWidth="1"/>
    <col min="5903" max="6143" width="9.140625" style="1"/>
    <col min="6144" max="6144" width="3" style="1" customWidth="1"/>
    <col min="6145" max="6145" width="8.42578125" style="1" customWidth="1"/>
    <col min="6146" max="6146" width="5.85546875" style="1" customWidth="1"/>
    <col min="6147" max="6147" width="9.140625" style="1"/>
    <col min="6148" max="6148" width="35" style="1" customWidth="1"/>
    <col min="6149" max="6149" width="9.85546875" style="1" bestFit="1" customWidth="1"/>
    <col min="6150" max="6150" width="15.85546875" style="1" customWidth="1"/>
    <col min="6151" max="6151" width="10" style="1" customWidth="1"/>
    <col min="6152" max="6157" width="9.140625" style="1"/>
    <col min="6158" max="6158" width="13.42578125" style="1" customWidth="1"/>
    <col min="6159" max="6399" width="9.140625" style="1"/>
    <col min="6400" max="6400" width="3" style="1" customWidth="1"/>
    <col min="6401" max="6401" width="8.42578125" style="1" customWidth="1"/>
    <col min="6402" max="6402" width="5.85546875" style="1" customWidth="1"/>
    <col min="6403" max="6403" width="9.140625" style="1"/>
    <col min="6404" max="6404" width="35" style="1" customWidth="1"/>
    <col min="6405" max="6405" width="9.85546875" style="1" bestFit="1" customWidth="1"/>
    <col min="6406" max="6406" width="15.85546875" style="1" customWidth="1"/>
    <col min="6407" max="6407" width="10" style="1" customWidth="1"/>
    <col min="6408" max="6413" width="9.140625" style="1"/>
    <col min="6414" max="6414" width="13.42578125" style="1" customWidth="1"/>
    <col min="6415" max="6655" width="9.140625" style="1"/>
    <col min="6656" max="6656" width="3" style="1" customWidth="1"/>
    <col min="6657" max="6657" width="8.42578125" style="1" customWidth="1"/>
    <col min="6658" max="6658" width="5.85546875" style="1" customWidth="1"/>
    <col min="6659" max="6659" width="9.140625" style="1"/>
    <col min="6660" max="6660" width="35" style="1" customWidth="1"/>
    <col min="6661" max="6661" width="9.85546875" style="1" bestFit="1" customWidth="1"/>
    <col min="6662" max="6662" width="15.85546875" style="1" customWidth="1"/>
    <col min="6663" max="6663" width="10" style="1" customWidth="1"/>
    <col min="6664" max="6669" width="9.140625" style="1"/>
    <col min="6670" max="6670" width="13.42578125" style="1" customWidth="1"/>
    <col min="6671" max="6911" width="9.140625" style="1"/>
    <col min="6912" max="6912" width="3" style="1" customWidth="1"/>
    <col min="6913" max="6913" width="8.42578125" style="1" customWidth="1"/>
    <col min="6914" max="6914" width="5.85546875" style="1" customWidth="1"/>
    <col min="6915" max="6915" width="9.140625" style="1"/>
    <col min="6916" max="6916" width="35" style="1" customWidth="1"/>
    <col min="6917" max="6917" width="9.85546875" style="1" bestFit="1" customWidth="1"/>
    <col min="6918" max="6918" width="15.85546875" style="1" customWidth="1"/>
    <col min="6919" max="6919" width="10" style="1" customWidth="1"/>
    <col min="6920" max="6925" width="9.140625" style="1"/>
    <col min="6926" max="6926" width="13.42578125" style="1" customWidth="1"/>
    <col min="6927" max="7167" width="9.140625" style="1"/>
    <col min="7168" max="7168" width="3" style="1" customWidth="1"/>
    <col min="7169" max="7169" width="8.42578125" style="1" customWidth="1"/>
    <col min="7170" max="7170" width="5.85546875" style="1" customWidth="1"/>
    <col min="7171" max="7171" width="9.140625" style="1"/>
    <col min="7172" max="7172" width="35" style="1" customWidth="1"/>
    <col min="7173" max="7173" width="9.85546875" style="1" bestFit="1" customWidth="1"/>
    <col min="7174" max="7174" width="15.85546875" style="1" customWidth="1"/>
    <col min="7175" max="7175" width="10" style="1" customWidth="1"/>
    <col min="7176" max="7181" width="9.140625" style="1"/>
    <col min="7182" max="7182" width="13.42578125" style="1" customWidth="1"/>
    <col min="7183" max="7423" width="9.140625" style="1"/>
    <col min="7424" max="7424" width="3" style="1" customWidth="1"/>
    <col min="7425" max="7425" width="8.42578125" style="1" customWidth="1"/>
    <col min="7426" max="7426" width="5.85546875" style="1" customWidth="1"/>
    <col min="7427" max="7427" width="9.140625" style="1"/>
    <col min="7428" max="7428" width="35" style="1" customWidth="1"/>
    <col min="7429" max="7429" width="9.85546875" style="1" bestFit="1" customWidth="1"/>
    <col min="7430" max="7430" width="15.85546875" style="1" customWidth="1"/>
    <col min="7431" max="7431" width="10" style="1" customWidth="1"/>
    <col min="7432" max="7437" width="9.140625" style="1"/>
    <col min="7438" max="7438" width="13.42578125" style="1" customWidth="1"/>
    <col min="7439" max="7679" width="9.140625" style="1"/>
    <col min="7680" max="7680" width="3" style="1" customWidth="1"/>
    <col min="7681" max="7681" width="8.42578125" style="1" customWidth="1"/>
    <col min="7682" max="7682" width="5.85546875" style="1" customWidth="1"/>
    <col min="7683" max="7683" width="9.140625" style="1"/>
    <col min="7684" max="7684" width="35" style="1" customWidth="1"/>
    <col min="7685" max="7685" width="9.85546875" style="1" bestFit="1" customWidth="1"/>
    <col min="7686" max="7686" width="15.85546875" style="1" customWidth="1"/>
    <col min="7687" max="7687" width="10" style="1" customWidth="1"/>
    <col min="7688" max="7693" width="9.140625" style="1"/>
    <col min="7694" max="7694" width="13.42578125" style="1" customWidth="1"/>
    <col min="7695" max="7935" width="9.140625" style="1"/>
    <col min="7936" max="7936" width="3" style="1" customWidth="1"/>
    <col min="7937" max="7937" width="8.42578125" style="1" customWidth="1"/>
    <col min="7938" max="7938" width="5.85546875" style="1" customWidth="1"/>
    <col min="7939" max="7939" width="9.140625" style="1"/>
    <col min="7940" max="7940" width="35" style="1" customWidth="1"/>
    <col min="7941" max="7941" width="9.85546875" style="1" bestFit="1" customWidth="1"/>
    <col min="7942" max="7942" width="15.85546875" style="1" customWidth="1"/>
    <col min="7943" max="7943" width="10" style="1" customWidth="1"/>
    <col min="7944" max="7949" width="9.140625" style="1"/>
    <col min="7950" max="7950" width="13.42578125" style="1" customWidth="1"/>
    <col min="7951" max="8191" width="9.140625" style="1"/>
    <col min="8192" max="8192" width="3" style="1" customWidth="1"/>
    <col min="8193" max="8193" width="8.42578125" style="1" customWidth="1"/>
    <col min="8194" max="8194" width="5.85546875" style="1" customWidth="1"/>
    <col min="8195" max="8195" width="9.140625" style="1"/>
    <col min="8196" max="8196" width="35" style="1" customWidth="1"/>
    <col min="8197" max="8197" width="9.85546875" style="1" bestFit="1" customWidth="1"/>
    <col min="8198" max="8198" width="15.85546875" style="1" customWidth="1"/>
    <col min="8199" max="8199" width="10" style="1" customWidth="1"/>
    <col min="8200" max="8205" width="9.140625" style="1"/>
    <col min="8206" max="8206" width="13.42578125" style="1" customWidth="1"/>
    <col min="8207" max="8447" width="9.140625" style="1"/>
    <col min="8448" max="8448" width="3" style="1" customWidth="1"/>
    <col min="8449" max="8449" width="8.42578125" style="1" customWidth="1"/>
    <col min="8450" max="8450" width="5.85546875" style="1" customWidth="1"/>
    <col min="8451" max="8451" width="9.140625" style="1"/>
    <col min="8452" max="8452" width="35" style="1" customWidth="1"/>
    <col min="8453" max="8453" width="9.85546875" style="1" bestFit="1" customWidth="1"/>
    <col min="8454" max="8454" width="15.85546875" style="1" customWidth="1"/>
    <col min="8455" max="8455" width="10" style="1" customWidth="1"/>
    <col min="8456" max="8461" width="9.140625" style="1"/>
    <col min="8462" max="8462" width="13.42578125" style="1" customWidth="1"/>
    <col min="8463" max="8703" width="9.140625" style="1"/>
    <col min="8704" max="8704" width="3" style="1" customWidth="1"/>
    <col min="8705" max="8705" width="8.42578125" style="1" customWidth="1"/>
    <col min="8706" max="8706" width="5.85546875" style="1" customWidth="1"/>
    <col min="8707" max="8707" width="9.140625" style="1"/>
    <col min="8708" max="8708" width="35" style="1" customWidth="1"/>
    <col min="8709" max="8709" width="9.85546875" style="1" bestFit="1" customWidth="1"/>
    <col min="8710" max="8710" width="15.85546875" style="1" customWidth="1"/>
    <col min="8711" max="8711" width="10" style="1" customWidth="1"/>
    <col min="8712" max="8717" width="9.140625" style="1"/>
    <col min="8718" max="8718" width="13.42578125" style="1" customWidth="1"/>
    <col min="8719" max="8959" width="9.140625" style="1"/>
    <col min="8960" max="8960" width="3" style="1" customWidth="1"/>
    <col min="8961" max="8961" width="8.42578125" style="1" customWidth="1"/>
    <col min="8962" max="8962" width="5.85546875" style="1" customWidth="1"/>
    <col min="8963" max="8963" width="9.140625" style="1"/>
    <col min="8964" max="8964" width="35" style="1" customWidth="1"/>
    <col min="8965" max="8965" width="9.85546875" style="1" bestFit="1" customWidth="1"/>
    <col min="8966" max="8966" width="15.85546875" style="1" customWidth="1"/>
    <col min="8967" max="8967" width="10" style="1" customWidth="1"/>
    <col min="8968" max="8973" width="9.140625" style="1"/>
    <col min="8974" max="8974" width="13.42578125" style="1" customWidth="1"/>
    <col min="8975" max="9215" width="9.140625" style="1"/>
    <col min="9216" max="9216" width="3" style="1" customWidth="1"/>
    <col min="9217" max="9217" width="8.42578125" style="1" customWidth="1"/>
    <col min="9218" max="9218" width="5.85546875" style="1" customWidth="1"/>
    <col min="9219" max="9219" width="9.140625" style="1"/>
    <col min="9220" max="9220" width="35" style="1" customWidth="1"/>
    <col min="9221" max="9221" width="9.85546875" style="1" bestFit="1" customWidth="1"/>
    <col min="9222" max="9222" width="15.85546875" style="1" customWidth="1"/>
    <col min="9223" max="9223" width="10" style="1" customWidth="1"/>
    <col min="9224" max="9229" width="9.140625" style="1"/>
    <col min="9230" max="9230" width="13.42578125" style="1" customWidth="1"/>
    <col min="9231" max="9471" width="9.140625" style="1"/>
    <col min="9472" max="9472" width="3" style="1" customWidth="1"/>
    <col min="9473" max="9473" width="8.42578125" style="1" customWidth="1"/>
    <col min="9474" max="9474" width="5.85546875" style="1" customWidth="1"/>
    <col min="9475" max="9475" width="9.140625" style="1"/>
    <col min="9476" max="9476" width="35" style="1" customWidth="1"/>
    <col min="9477" max="9477" width="9.85546875" style="1" bestFit="1" customWidth="1"/>
    <col min="9478" max="9478" width="15.85546875" style="1" customWidth="1"/>
    <col min="9479" max="9479" width="10" style="1" customWidth="1"/>
    <col min="9480" max="9485" width="9.140625" style="1"/>
    <col min="9486" max="9486" width="13.42578125" style="1" customWidth="1"/>
    <col min="9487" max="9727" width="9.140625" style="1"/>
    <col min="9728" max="9728" width="3" style="1" customWidth="1"/>
    <col min="9729" max="9729" width="8.42578125" style="1" customWidth="1"/>
    <col min="9730" max="9730" width="5.85546875" style="1" customWidth="1"/>
    <col min="9731" max="9731" width="9.140625" style="1"/>
    <col min="9732" max="9732" width="35" style="1" customWidth="1"/>
    <col min="9733" max="9733" width="9.85546875" style="1" bestFit="1" customWidth="1"/>
    <col min="9734" max="9734" width="15.85546875" style="1" customWidth="1"/>
    <col min="9735" max="9735" width="10" style="1" customWidth="1"/>
    <col min="9736" max="9741" width="9.140625" style="1"/>
    <col min="9742" max="9742" width="13.42578125" style="1" customWidth="1"/>
    <col min="9743" max="9983" width="9.140625" style="1"/>
    <col min="9984" max="9984" width="3" style="1" customWidth="1"/>
    <col min="9985" max="9985" width="8.42578125" style="1" customWidth="1"/>
    <col min="9986" max="9986" width="5.85546875" style="1" customWidth="1"/>
    <col min="9987" max="9987" width="9.140625" style="1"/>
    <col min="9988" max="9988" width="35" style="1" customWidth="1"/>
    <col min="9989" max="9989" width="9.85546875" style="1" bestFit="1" customWidth="1"/>
    <col min="9990" max="9990" width="15.85546875" style="1" customWidth="1"/>
    <col min="9991" max="9991" width="10" style="1" customWidth="1"/>
    <col min="9992" max="9997" width="9.140625" style="1"/>
    <col min="9998" max="9998" width="13.42578125" style="1" customWidth="1"/>
    <col min="9999" max="10239" width="9.140625" style="1"/>
    <col min="10240" max="10240" width="3" style="1" customWidth="1"/>
    <col min="10241" max="10241" width="8.42578125" style="1" customWidth="1"/>
    <col min="10242" max="10242" width="5.85546875" style="1" customWidth="1"/>
    <col min="10243" max="10243" width="9.140625" style="1"/>
    <col min="10244" max="10244" width="35" style="1" customWidth="1"/>
    <col min="10245" max="10245" width="9.85546875" style="1" bestFit="1" customWidth="1"/>
    <col min="10246" max="10246" width="15.85546875" style="1" customWidth="1"/>
    <col min="10247" max="10247" width="10" style="1" customWidth="1"/>
    <col min="10248" max="10253" width="9.140625" style="1"/>
    <col min="10254" max="10254" width="13.42578125" style="1" customWidth="1"/>
    <col min="10255" max="10495" width="9.140625" style="1"/>
    <col min="10496" max="10496" width="3" style="1" customWidth="1"/>
    <col min="10497" max="10497" width="8.42578125" style="1" customWidth="1"/>
    <col min="10498" max="10498" width="5.85546875" style="1" customWidth="1"/>
    <col min="10499" max="10499" width="9.140625" style="1"/>
    <col min="10500" max="10500" width="35" style="1" customWidth="1"/>
    <col min="10501" max="10501" width="9.85546875" style="1" bestFit="1" customWidth="1"/>
    <col min="10502" max="10502" width="15.85546875" style="1" customWidth="1"/>
    <col min="10503" max="10503" width="10" style="1" customWidth="1"/>
    <col min="10504" max="10509" width="9.140625" style="1"/>
    <col min="10510" max="10510" width="13.42578125" style="1" customWidth="1"/>
    <col min="10511" max="10751" width="9.140625" style="1"/>
    <col min="10752" max="10752" width="3" style="1" customWidth="1"/>
    <col min="10753" max="10753" width="8.42578125" style="1" customWidth="1"/>
    <col min="10754" max="10754" width="5.85546875" style="1" customWidth="1"/>
    <col min="10755" max="10755" width="9.140625" style="1"/>
    <col min="10756" max="10756" width="35" style="1" customWidth="1"/>
    <col min="10757" max="10757" width="9.85546875" style="1" bestFit="1" customWidth="1"/>
    <col min="10758" max="10758" width="15.85546875" style="1" customWidth="1"/>
    <col min="10759" max="10759" width="10" style="1" customWidth="1"/>
    <col min="10760" max="10765" width="9.140625" style="1"/>
    <col min="10766" max="10766" width="13.42578125" style="1" customWidth="1"/>
    <col min="10767" max="11007" width="9.140625" style="1"/>
    <col min="11008" max="11008" width="3" style="1" customWidth="1"/>
    <col min="11009" max="11009" width="8.42578125" style="1" customWidth="1"/>
    <col min="11010" max="11010" width="5.85546875" style="1" customWidth="1"/>
    <col min="11011" max="11011" width="9.140625" style="1"/>
    <col min="11012" max="11012" width="35" style="1" customWidth="1"/>
    <col min="11013" max="11013" width="9.85546875" style="1" bestFit="1" customWidth="1"/>
    <col min="11014" max="11014" width="15.85546875" style="1" customWidth="1"/>
    <col min="11015" max="11015" width="10" style="1" customWidth="1"/>
    <col min="11016" max="11021" width="9.140625" style="1"/>
    <col min="11022" max="11022" width="13.42578125" style="1" customWidth="1"/>
    <col min="11023" max="11263" width="9.140625" style="1"/>
    <col min="11264" max="11264" width="3" style="1" customWidth="1"/>
    <col min="11265" max="11265" width="8.42578125" style="1" customWidth="1"/>
    <col min="11266" max="11266" width="5.85546875" style="1" customWidth="1"/>
    <col min="11267" max="11267" width="9.140625" style="1"/>
    <col min="11268" max="11268" width="35" style="1" customWidth="1"/>
    <col min="11269" max="11269" width="9.85546875" style="1" bestFit="1" customWidth="1"/>
    <col min="11270" max="11270" width="15.85546875" style="1" customWidth="1"/>
    <col min="11271" max="11271" width="10" style="1" customWidth="1"/>
    <col min="11272" max="11277" width="9.140625" style="1"/>
    <col min="11278" max="11278" width="13.42578125" style="1" customWidth="1"/>
    <col min="11279" max="11519" width="9.140625" style="1"/>
    <col min="11520" max="11520" width="3" style="1" customWidth="1"/>
    <col min="11521" max="11521" width="8.42578125" style="1" customWidth="1"/>
    <col min="11522" max="11522" width="5.85546875" style="1" customWidth="1"/>
    <col min="11523" max="11523" width="9.140625" style="1"/>
    <col min="11524" max="11524" width="35" style="1" customWidth="1"/>
    <col min="11525" max="11525" width="9.85546875" style="1" bestFit="1" customWidth="1"/>
    <col min="11526" max="11526" width="15.85546875" style="1" customWidth="1"/>
    <col min="11527" max="11527" width="10" style="1" customWidth="1"/>
    <col min="11528" max="11533" width="9.140625" style="1"/>
    <col min="11534" max="11534" width="13.42578125" style="1" customWidth="1"/>
    <col min="11535" max="11775" width="9.140625" style="1"/>
    <col min="11776" max="11776" width="3" style="1" customWidth="1"/>
    <col min="11777" max="11777" width="8.42578125" style="1" customWidth="1"/>
    <col min="11778" max="11778" width="5.85546875" style="1" customWidth="1"/>
    <col min="11779" max="11779" width="9.140625" style="1"/>
    <col min="11780" max="11780" width="35" style="1" customWidth="1"/>
    <col min="11781" max="11781" width="9.85546875" style="1" bestFit="1" customWidth="1"/>
    <col min="11782" max="11782" width="15.85546875" style="1" customWidth="1"/>
    <col min="11783" max="11783" width="10" style="1" customWidth="1"/>
    <col min="11784" max="11789" width="9.140625" style="1"/>
    <col min="11790" max="11790" width="13.42578125" style="1" customWidth="1"/>
    <col min="11791" max="12031" width="9.140625" style="1"/>
    <col min="12032" max="12032" width="3" style="1" customWidth="1"/>
    <col min="12033" max="12033" width="8.42578125" style="1" customWidth="1"/>
    <col min="12034" max="12034" width="5.85546875" style="1" customWidth="1"/>
    <col min="12035" max="12035" width="9.140625" style="1"/>
    <col min="12036" max="12036" width="35" style="1" customWidth="1"/>
    <col min="12037" max="12037" width="9.85546875" style="1" bestFit="1" customWidth="1"/>
    <col min="12038" max="12038" width="15.85546875" style="1" customWidth="1"/>
    <col min="12039" max="12039" width="10" style="1" customWidth="1"/>
    <col min="12040" max="12045" width="9.140625" style="1"/>
    <col min="12046" max="12046" width="13.42578125" style="1" customWidth="1"/>
    <col min="12047" max="12287" width="9.140625" style="1"/>
    <col min="12288" max="12288" width="3" style="1" customWidth="1"/>
    <col min="12289" max="12289" width="8.42578125" style="1" customWidth="1"/>
    <col min="12290" max="12290" width="5.85546875" style="1" customWidth="1"/>
    <col min="12291" max="12291" width="9.140625" style="1"/>
    <col min="12292" max="12292" width="35" style="1" customWidth="1"/>
    <col min="12293" max="12293" width="9.85546875" style="1" bestFit="1" customWidth="1"/>
    <col min="12294" max="12294" width="15.85546875" style="1" customWidth="1"/>
    <col min="12295" max="12295" width="10" style="1" customWidth="1"/>
    <col min="12296" max="12301" width="9.140625" style="1"/>
    <col min="12302" max="12302" width="13.42578125" style="1" customWidth="1"/>
    <col min="12303" max="12543" width="9.140625" style="1"/>
    <col min="12544" max="12544" width="3" style="1" customWidth="1"/>
    <col min="12545" max="12545" width="8.42578125" style="1" customWidth="1"/>
    <col min="12546" max="12546" width="5.85546875" style="1" customWidth="1"/>
    <col min="12547" max="12547" width="9.140625" style="1"/>
    <col min="12548" max="12548" width="35" style="1" customWidth="1"/>
    <col min="12549" max="12549" width="9.85546875" style="1" bestFit="1" customWidth="1"/>
    <col min="12550" max="12550" width="15.85546875" style="1" customWidth="1"/>
    <col min="12551" max="12551" width="10" style="1" customWidth="1"/>
    <col min="12552" max="12557" width="9.140625" style="1"/>
    <col min="12558" max="12558" width="13.42578125" style="1" customWidth="1"/>
    <col min="12559" max="12799" width="9.140625" style="1"/>
    <col min="12800" max="12800" width="3" style="1" customWidth="1"/>
    <col min="12801" max="12801" width="8.42578125" style="1" customWidth="1"/>
    <col min="12802" max="12802" width="5.85546875" style="1" customWidth="1"/>
    <col min="12803" max="12803" width="9.140625" style="1"/>
    <col min="12804" max="12804" width="35" style="1" customWidth="1"/>
    <col min="12805" max="12805" width="9.85546875" style="1" bestFit="1" customWidth="1"/>
    <col min="12806" max="12806" width="15.85546875" style="1" customWidth="1"/>
    <col min="12807" max="12807" width="10" style="1" customWidth="1"/>
    <col min="12808" max="12813" width="9.140625" style="1"/>
    <col min="12814" max="12814" width="13.42578125" style="1" customWidth="1"/>
    <col min="12815" max="13055" width="9.140625" style="1"/>
    <col min="13056" max="13056" width="3" style="1" customWidth="1"/>
    <col min="13057" max="13057" width="8.42578125" style="1" customWidth="1"/>
    <col min="13058" max="13058" width="5.85546875" style="1" customWidth="1"/>
    <col min="13059" max="13059" width="9.140625" style="1"/>
    <col min="13060" max="13060" width="35" style="1" customWidth="1"/>
    <col min="13061" max="13061" width="9.85546875" style="1" bestFit="1" customWidth="1"/>
    <col min="13062" max="13062" width="15.85546875" style="1" customWidth="1"/>
    <col min="13063" max="13063" width="10" style="1" customWidth="1"/>
    <col min="13064" max="13069" width="9.140625" style="1"/>
    <col min="13070" max="13070" width="13.42578125" style="1" customWidth="1"/>
    <col min="13071" max="13311" width="9.140625" style="1"/>
    <col min="13312" max="13312" width="3" style="1" customWidth="1"/>
    <col min="13313" max="13313" width="8.42578125" style="1" customWidth="1"/>
    <col min="13314" max="13314" width="5.85546875" style="1" customWidth="1"/>
    <col min="13315" max="13315" width="9.140625" style="1"/>
    <col min="13316" max="13316" width="35" style="1" customWidth="1"/>
    <col min="13317" max="13317" width="9.85546875" style="1" bestFit="1" customWidth="1"/>
    <col min="13318" max="13318" width="15.85546875" style="1" customWidth="1"/>
    <col min="13319" max="13319" width="10" style="1" customWidth="1"/>
    <col min="13320" max="13325" width="9.140625" style="1"/>
    <col min="13326" max="13326" width="13.42578125" style="1" customWidth="1"/>
    <col min="13327" max="13567" width="9.140625" style="1"/>
    <col min="13568" max="13568" width="3" style="1" customWidth="1"/>
    <col min="13569" max="13569" width="8.42578125" style="1" customWidth="1"/>
    <col min="13570" max="13570" width="5.85546875" style="1" customWidth="1"/>
    <col min="13571" max="13571" width="9.140625" style="1"/>
    <col min="13572" max="13572" width="35" style="1" customWidth="1"/>
    <col min="13573" max="13573" width="9.85546875" style="1" bestFit="1" customWidth="1"/>
    <col min="13574" max="13574" width="15.85546875" style="1" customWidth="1"/>
    <col min="13575" max="13575" width="10" style="1" customWidth="1"/>
    <col min="13576" max="13581" width="9.140625" style="1"/>
    <col min="13582" max="13582" width="13.42578125" style="1" customWidth="1"/>
    <col min="13583" max="13823" width="9.140625" style="1"/>
    <col min="13824" max="13824" width="3" style="1" customWidth="1"/>
    <col min="13825" max="13825" width="8.42578125" style="1" customWidth="1"/>
    <col min="13826" max="13826" width="5.85546875" style="1" customWidth="1"/>
    <col min="13827" max="13827" width="9.140625" style="1"/>
    <col min="13828" max="13828" width="35" style="1" customWidth="1"/>
    <col min="13829" max="13829" width="9.85546875" style="1" bestFit="1" customWidth="1"/>
    <col min="13830" max="13830" width="15.85546875" style="1" customWidth="1"/>
    <col min="13831" max="13831" width="10" style="1" customWidth="1"/>
    <col min="13832" max="13837" width="9.140625" style="1"/>
    <col min="13838" max="13838" width="13.42578125" style="1" customWidth="1"/>
    <col min="13839" max="14079" width="9.140625" style="1"/>
    <col min="14080" max="14080" width="3" style="1" customWidth="1"/>
    <col min="14081" max="14081" width="8.42578125" style="1" customWidth="1"/>
    <col min="14082" max="14082" width="5.85546875" style="1" customWidth="1"/>
    <col min="14083" max="14083" width="9.140625" style="1"/>
    <col min="14084" max="14084" width="35" style="1" customWidth="1"/>
    <col min="14085" max="14085" width="9.85546875" style="1" bestFit="1" customWidth="1"/>
    <col min="14086" max="14086" width="15.85546875" style="1" customWidth="1"/>
    <col min="14087" max="14087" width="10" style="1" customWidth="1"/>
    <col min="14088" max="14093" width="9.140625" style="1"/>
    <col min="14094" max="14094" width="13.42578125" style="1" customWidth="1"/>
    <col min="14095" max="14335" width="9.140625" style="1"/>
    <col min="14336" max="14336" width="3" style="1" customWidth="1"/>
    <col min="14337" max="14337" width="8.42578125" style="1" customWidth="1"/>
    <col min="14338" max="14338" width="5.85546875" style="1" customWidth="1"/>
    <col min="14339" max="14339" width="9.140625" style="1"/>
    <col min="14340" max="14340" width="35" style="1" customWidth="1"/>
    <col min="14341" max="14341" width="9.85546875" style="1" bestFit="1" customWidth="1"/>
    <col min="14342" max="14342" width="15.85546875" style="1" customWidth="1"/>
    <col min="14343" max="14343" width="10" style="1" customWidth="1"/>
    <col min="14344" max="14349" width="9.140625" style="1"/>
    <col min="14350" max="14350" width="13.42578125" style="1" customWidth="1"/>
    <col min="14351" max="14591" width="9.140625" style="1"/>
    <col min="14592" max="14592" width="3" style="1" customWidth="1"/>
    <col min="14593" max="14593" width="8.42578125" style="1" customWidth="1"/>
    <col min="14594" max="14594" width="5.85546875" style="1" customWidth="1"/>
    <col min="14595" max="14595" width="9.140625" style="1"/>
    <col min="14596" max="14596" width="35" style="1" customWidth="1"/>
    <col min="14597" max="14597" width="9.85546875" style="1" bestFit="1" customWidth="1"/>
    <col min="14598" max="14598" width="15.85546875" style="1" customWidth="1"/>
    <col min="14599" max="14599" width="10" style="1" customWidth="1"/>
    <col min="14600" max="14605" width="9.140625" style="1"/>
    <col min="14606" max="14606" width="13.42578125" style="1" customWidth="1"/>
    <col min="14607" max="14847" width="9.140625" style="1"/>
    <col min="14848" max="14848" width="3" style="1" customWidth="1"/>
    <col min="14849" max="14849" width="8.42578125" style="1" customWidth="1"/>
    <col min="14850" max="14850" width="5.85546875" style="1" customWidth="1"/>
    <col min="14851" max="14851" width="9.140625" style="1"/>
    <col min="14852" max="14852" width="35" style="1" customWidth="1"/>
    <col min="14853" max="14853" width="9.85546875" style="1" bestFit="1" customWidth="1"/>
    <col min="14854" max="14854" width="15.85546875" style="1" customWidth="1"/>
    <col min="14855" max="14855" width="10" style="1" customWidth="1"/>
    <col min="14856" max="14861" width="9.140625" style="1"/>
    <col min="14862" max="14862" width="13.42578125" style="1" customWidth="1"/>
    <col min="14863" max="15103" width="9.140625" style="1"/>
    <col min="15104" max="15104" width="3" style="1" customWidth="1"/>
    <col min="15105" max="15105" width="8.42578125" style="1" customWidth="1"/>
    <col min="15106" max="15106" width="5.85546875" style="1" customWidth="1"/>
    <col min="15107" max="15107" width="9.140625" style="1"/>
    <col min="15108" max="15108" width="35" style="1" customWidth="1"/>
    <col min="15109" max="15109" width="9.85546875" style="1" bestFit="1" customWidth="1"/>
    <col min="15110" max="15110" width="15.85546875" style="1" customWidth="1"/>
    <col min="15111" max="15111" width="10" style="1" customWidth="1"/>
    <col min="15112" max="15117" width="9.140625" style="1"/>
    <col min="15118" max="15118" width="13.42578125" style="1" customWidth="1"/>
    <col min="15119" max="15359" width="9.140625" style="1"/>
    <col min="15360" max="15360" width="3" style="1" customWidth="1"/>
    <col min="15361" max="15361" width="8.42578125" style="1" customWidth="1"/>
    <col min="15362" max="15362" width="5.85546875" style="1" customWidth="1"/>
    <col min="15363" max="15363" width="9.140625" style="1"/>
    <col min="15364" max="15364" width="35" style="1" customWidth="1"/>
    <col min="15365" max="15365" width="9.85546875" style="1" bestFit="1" customWidth="1"/>
    <col min="15366" max="15366" width="15.85546875" style="1" customWidth="1"/>
    <col min="15367" max="15367" width="10" style="1" customWidth="1"/>
    <col min="15368" max="15373" width="9.140625" style="1"/>
    <col min="15374" max="15374" width="13.42578125" style="1" customWidth="1"/>
    <col min="15375" max="15615" width="9.140625" style="1"/>
    <col min="15616" max="15616" width="3" style="1" customWidth="1"/>
    <col min="15617" max="15617" width="8.42578125" style="1" customWidth="1"/>
    <col min="15618" max="15618" width="5.85546875" style="1" customWidth="1"/>
    <col min="15619" max="15619" width="9.140625" style="1"/>
    <col min="15620" max="15620" width="35" style="1" customWidth="1"/>
    <col min="15621" max="15621" width="9.85546875" style="1" bestFit="1" customWidth="1"/>
    <col min="15622" max="15622" width="15.85546875" style="1" customWidth="1"/>
    <col min="15623" max="15623" width="10" style="1" customWidth="1"/>
    <col min="15624" max="15629" width="9.140625" style="1"/>
    <col min="15630" max="15630" width="13.42578125" style="1" customWidth="1"/>
    <col min="15631" max="15871" width="9.140625" style="1"/>
    <col min="15872" max="15872" width="3" style="1" customWidth="1"/>
    <col min="15873" max="15873" width="8.42578125" style="1" customWidth="1"/>
    <col min="15874" max="15874" width="5.85546875" style="1" customWidth="1"/>
    <col min="15875" max="15875" width="9.140625" style="1"/>
    <col min="15876" max="15876" width="35" style="1" customWidth="1"/>
    <col min="15877" max="15877" width="9.85546875" style="1" bestFit="1" customWidth="1"/>
    <col min="15878" max="15878" width="15.85546875" style="1" customWidth="1"/>
    <col min="15879" max="15879" width="10" style="1" customWidth="1"/>
    <col min="15880" max="15885" width="9.140625" style="1"/>
    <col min="15886" max="15886" width="13.42578125" style="1" customWidth="1"/>
    <col min="15887" max="16127" width="9.140625" style="1"/>
    <col min="16128" max="16128" width="3" style="1" customWidth="1"/>
    <col min="16129" max="16129" width="8.42578125" style="1" customWidth="1"/>
    <col min="16130" max="16130" width="5.85546875" style="1" customWidth="1"/>
    <col min="16131" max="16131" width="9.140625" style="1"/>
    <col min="16132" max="16132" width="35" style="1" customWidth="1"/>
    <col min="16133" max="16133" width="9.85546875" style="1" bestFit="1" customWidth="1"/>
    <col min="16134" max="16134" width="15.85546875" style="1" customWidth="1"/>
    <col min="16135" max="16135" width="10" style="1" customWidth="1"/>
    <col min="16136" max="16141" width="9.140625" style="1"/>
    <col min="16142" max="16142" width="13.42578125" style="1" customWidth="1"/>
    <col min="16143" max="16384" width="9.140625" style="1"/>
  </cols>
  <sheetData>
    <row r="1" spans="2:12" ht="18.75" customHeight="1" x14ac:dyDescent="0.3">
      <c r="B1" s="119" t="s">
        <v>81</v>
      </c>
      <c r="C1" s="119"/>
      <c r="D1" s="119"/>
      <c r="E1" s="119"/>
      <c r="F1" s="119"/>
      <c r="G1" s="119"/>
      <c r="H1" s="23"/>
      <c r="K1" s="23"/>
      <c r="L1" s="23"/>
    </row>
    <row r="2" spans="2:12" ht="16.5" customHeight="1" thickBot="1" x14ac:dyDescent="0.3">
      <c r="B2" s="120"/>
      <c r="C2" s="120"/>
      <c r="D2" s="120"/>
      <c r="E2" s="120"/>
      <c r="F2" s="120"/>
      <c r="G2" s="120"/>
      <c r="H2" s="24"/>
      <c r="K2" s="24"/>
    </row>
    <row r="3" spans="2:12" ht="16.5" thickBot="1" x14ac:dyDescent="0.3">
      <c r="B3" s="145" t="s">
        <v>73</v>
      </c>
      <c r="C3" s="146"/>
      <c r="D3" s="146"/>
      <c r="E3" s="146"/>
      <c r="F3" s="146"/>
      <c r="G3" s="147"/>
      <c r="H3" s="7"/>
    </row>
    <row r="4" spans="2:12" ht="30.75" thickBot="1" x14ac:dyDescent="0.3">
      <c r="B4" s="148" t="s">
        <v>78</v>
      </c>
      <c r="C4" s="149"/>
      <c r="D4" s="150" t="s">
        <v>79</v>
      </c>
      <c r="E4" s="150"/>
      <c r="F4" s="150"/>
      <c r="G4" s="52" t="s">
        <v>101</v>
      </c>
      <c r="H4" s="7"/>
    </row>
    <row r="5" spans="2:12" ht="16.5" thickBot="1" x14ac:dyDescent="0.3">
      <c r="B5" s="107">
        <v>22</v>
      </c>
      <c r="C5" s="142" t="s">
        <v>22</v>
      </c>
      <c r="D5" s="142"/>
      <c r="E5" s="142"/>
      <c r="F5" s="142"/>
      <c r="G5" s="143"/>
      <c r="H5" s="7"/>
    </row>
    <row r="6" spans="2:12" s="13" customFormat="1" ht="15.75" x14ac:dyDescent="0.25">
      <c r="B6" s="151"/>
      <c r="C6" s="53">
        <v>2212</v>
      </c>
      <c r="D6" s="137" t="s">
        <v>23</v>
      </c>
      <c r="E6" s="138"/>
      <c r="F6" s="138"/>
      <c r="G6" s="54">
        <f>937-86</f>
        <v>851</v>
      </c>
      <c r="H6" s="15"/>
    </row>
    <row r="7" spans="2:12" s="13" customFormat="1" ht="16.5" thickBot="1" x14ac:dyDescent="0.3">
      <c r="B7" s="151"/>
      <c r="C7" s="73">
        <v>2219</v>
      </c>
      <c r="D7" s="135" t="s">
        <v>24</v>
      </c>
      <c r="E7" s="136"/>
      <c r="F7" s="136"/>
      <c r="G7" s="55">
        <f>7048-4887-1811</f>
        <v>350</v>
      </c>
      <c r="H7" s="15"/>
    </row>
    <row r="8" spans="2:12" s="13" customFormat="1" ht="16.5" thickBot="1" x14ac:dyDescent="0.3">
      <c r="B8" s="106">
        <v>31</v>
      </c>
      <c r="C8" s="144" t="s">
        <v>25</v>
      </c>
      <c r="D8" s="127"/>
      <c r="E8" s="127"/>
      <c r="F8" s="127"/>
      <c r="G8" s="128"/>
      <c r="H8" s="15"/>
    </row>
    <row r="9" spans="2:12" s="13" customFormat="1" ht="15.75" x14ac:dyDescent="0.25">
      <c r="B9" s="155"/>
      <c r="C9" s="104">
        <v>3111</v>
      </c>
      <c r="D9" s="139" t="s">
        <v>107</v>
      </c>
      <c r="E9" s="140"/>
      <c r="F9" s="140"/>
      <c r="G9" s="105">
        <f>5932-4660</f>
        <v>1272</v>
      </c>
      <c r="H9" s="15"/>
    </row>
    <row r="10" spans="2:12" s="13" customFormat="1" ht="15.75" x14ac:dyDescent="0.25">
      <c r="B10" s="151"/>
      <c r="C10" s="53">
        <v>3113</v>
      </c>
      <c r="D10" s="137" t="s">
        <v>26</v>
      </c>
      <c r="E10" s="138"/>
      <c r="F10" s="138"/>
      <c r="G10" s="54">
        <f>4726-500-600-3327</f>
        <v>299</v>
      </c>
      <c r="H10" s="15"/>
    </row>
    <row r="11" spans="2:12" s="13" customFormat="1" ht="16.5" thickBot="1" x14ac:dyDescent="0.3">
      <c r="B11" s="156"/>
      <c r="C11" s="73"/>
      <c r="D11" s="152" t="s">
        <v>106</v>
      </c>
      <c r="E11" s="153"/>
      <c r="F11" s="154"/>
      <c r="G11" s="103">
        <v>3327</v>
      </c>
      <c r="H11" s="15"/>
    </row>
    <row r="12" spans="2:12" ht="16.5" thickBot="1" x14ac:dyDescent="0.3">
      <c r="B12" s="96">
        <v>33</v>
      </c>
      <c r="C12" s="141" t="s">
        <v>27</v>
      </c>
      <c r="D12" s="142"/>
      <c r="E12" s="142"/>
      <c r="F12" s="142"/>
      <c r="G12" s="143"/>
      <c r="H12" s="7"/>
    </row>
    <row r="13" spans="2:12" s="13" customFormat="1" ht="15.75" x14ac:dyDescent="0.25">
      <c r="B13" s="167"/>
      <c r="C13" s="53">
        <v>3311</v>
      </c>
      <c r="D13" s="159" t="s">
        <v>28</v>
      </c>
      <c r="E13" s="160"/>
      <c r="F13" s="161"/>
      <c r="G13" s="54">
        <v>20</v>
      </c>
      <c r="H13" s="15"/>
    </row>
    <row r="14" spans="2:12" s="13" customFormat="1" ht="15.75" x14ac:dyDescent="0.25">
      <c r="B14" s="168"/>
      <c r="C14" s="53">
        <v>3312</v>
      </c>
      <c r="D14" s="137" t="s">
        <v>29</v>
      </c>
      <c r="E14" s="138"/>
      <c r="F14" s="138"/>
      <c r="G14" s="54">
        <v>16</v>
      </c>
      <c r="H14" s="15"/>
    </row>
    <row r="15" spans="2:12" s="13" customFormat="1" ht="15.75" x14ac:dyDescent="0.25">
      <c r="B15" s="168"/>
      <c r="C15" s="53">
        <v>3314</v>
      </c>
      <c r="D15" s="162" t="s">
        <v>30</v>
      </c>
      <c r="E15" s="163"/>
      <c r="F15" s="164"/>
      <c r="G15" s="54">
        <v>15</v>
      </c>
      <c r="H15" s="15"/>
    </row>
    <row r="16" spans="2:12" s="13" customFormat="1" ht="15.75" x14ac:dyDescent="0.25">
      <c r="B16" s="168"/>
      <c r="C16" s="53">
        <v>3319</v>
      </c>
      <c r="D16" s="56" t="s">
        <v>67</v>
      </c>
      <c r="E16" s="57"/>
      <c r="F16" s="57"/>
      <c r="G16" s="54">
        <v>23</v>
      </c>
      <c r="H16" s="15"/>
    </row>
    <row r="17" spans="2:19" s="13" customFormat="1" ht="15.75" x14ac:dyDescent="0.25">
      <c r="B17" s="168"/>
      <c r="C17" s="53">
        <v>3341</v>
      </c>
      <c r="D17" s="162" t="s">
        <v>31</v>
      </c>
      <c r="E17" s="163"/>
      <c r="F17" s="164"/>
      <c r="G17" s="54">
        <v>25</v>
      </c>
      <c r="H17" s="15"/>
    </row>
    <row r="18" spans="2:19" s="13" customFormat="1" ht="15.75" customHeight="1" x14ac:dyDescent="0.25">
      <c r="B18" s="168"/>
      <c r="C18" s="53">
        <v>3349</v>
      </c>
      <c r="D18" s="56" t="s">
        <v>32</v>
      </c>
      <c r="E18" s="57"/>
      <c r="F18" s="57"/>
      <c r="G18" s="54">
        <v>260</v>
      </c>
      <c r="H18" s="15"/>
      <c r="J18" s="14"/>
      <c r="K18" s="14"/>
      <c r="L18" s="14"/>
      <c r="M18" s="12"/>
      <c r="N18" s="12"/>
      <c r="O18" s="12"/>
      <c r="P18" s="12"/>
      <c r="Q18" s="12"/>
      <c r="R18" s="12"/>
      <c r="S18" s="22"/>
    </row>
    <row r="19" spans="2:19" s="19" customFormat="1" ht="16.5" thickBot="1" x14ac:dyDescent="0.3">
      <c r="B19" s="169"/>
      <c r="C19" s="53">
        <v>3399</v>
      </c>
      <c r="D19" s="56" t="s">
        <v>33</v>
      </c>
      <c r="E19" s="57"/>
      <c r="F19" s="57"/>
      <c r="G19" s="54">
        <v>483</v>
      </c>
      <c r="H19" s="15"/>
    </row>
    <row r="20" spans="2:19" ht="16.5" thickBot="1" x14ac:dyDescent="0.3">
      <c r="B20" s="58">
        <v>34</v>
      </c>
      <c r="C20" s="157" t="s">
        <v>71</v>
      </c>
      <c r="D20" s="157"/>
      <c r="E20" s="157"/>
      <c r="F20" s="157"/>
      <c r="G20" s="158"/>
      <c r="H20" s="7"/>
    </row>
    <row r="21" spans="2:19" s="13" customFormat="1" ht="15.75" x14ac:dyDescent="0.25">
      <c r="B21" s="155"/>
      <c r="C21" s="53">
        <v>3419</v>
      </c>
      <c r="D21" s="137" t="s">
        <v>34</v>
      </c>
      <c r="E21" s="138"/>
      <c r="F21" s="138"/>
      <c r="G21" s="54">
        <v>188</v>
      </c>
      <c r="H21" s="15"/>
    </row>
    <row r="22" spans="2:19" s="13" customFormat="1" ht="15.75" x14ac:dyDescent="0.25">
      <c r="B22" s="151"/>
      <c r="C22" s="53">
        <v>3421</v>
      </c>
      <c r="D22" s="137" t="s">
        <v>35</v>
      </c>
      <c r="E22" s="138"/>
      <c r="F22" s="138"/>
      <c r="G22" s="54">
        <f>500+146</f>
        <v>646</v>
      </c>
      <c r="H22" s="15"/>
    </row>
    <row r="23" spans="2:19" s="13" customFormat="1" ht="16.5" thickBot="1" x14ac:dyDescent="0.3">
      <c r="B23" s="156"/>
      <c r="C23" s="53">
        <v>3429</v>
      </c>
      <c r="D23" s="137" t="s">
        <v>36</v>
      </c>
      <c r="E23" s="138"/>
      <c r="F23" s="138"/>
      <c r="G23" s="54">
        <v>10</v>
      </c>
      <c r="H23" s="15"/>
    </row>
    <row r="24" spans="2:19" ht="16.5" thickBot="1" x14ac:dyDescent="0.3">
      <c r="B24" s="58">
        <v>35</v>
      </c>
      <c r="C24" s="142" t="s">
        <v>72</v>
      </c>
      <c r="D24" s="142"/>
      <c r="E24" s="142"/>
      <c r="F24" s="142"/>
      <c r="G24" s="143"/>
      <c r="H24" s="7"/>
    </row>
    <row r="25" spans="2:19" s="13" customFormat="1" ht="16.5" thickBot="1" x14ac:dyDescent="0.3">
      <c r="B25" s="59"/>
      <c r="C25" s="53">
        <v>3525</v>
      </c>
      <c r="D25" s="137" t="s">
        <v>37</v>
      </c>
      <c r="E25" s="137"/>
      <c r="F25" s="137"/>
      <c r="G25" s="54">
        <v>15</v>
      </c>
      <c r="H25" s="15"/>
    </row>
    <row r="26" spans="2:19" ht="16.5" thickBot="1" x14ac:dyDescent="0.3">
      <c r="B26" s="58">
        <v>36</v>
      </c>
      <c r="C26" s="142" t="s">
        <v>38</v>
      </c>
      <c r="D26" s="142"/>
      <c r="E26" s="142"/>
      <c r="F26" s="142"/>
      <c r="G26" s="143"/>
      <c r="H26" s="7"/>
    </row>
    <row r="27" spans="2:19" s="13" customFormat="1" ht="15.75" x14ac:dyDescent="0.25">
      <c r="B27" s="155"/>
      <c r="C27" s="53">
        <v>3612</v>
      </c>
      <c r="D27" s="137" t="s">
        <v>39</v>
      </c>
      <c r="E27" s="138"/>
      <c r="F27" s="138"/>
      <c r="G27" s="54">
        <f>9905-2000</f>
        <v>7905</v>
      </c>
      <c r="H27" s="15"/>
    </row>
    <row r="28" spans="2:19" s="13" customFormat="1" ht="15.75" x14ac:dyDescent="0.25">
      <c r="B28" s="151"/>
      <c r="C28" s="53">
        <v>3613</v>
      </c>
      <c r="D28" s="137" t="s">
        <v>40</v>
      </c>
      <c r="E28" s="138"/>
      <c r="F28" s="138"/>
      <c r="G28" s="54">
        <f>2838-2500</f>
        <v>338</v>
      </c>
      <c r="H28" s="20"/>
    </row>
    <row r="29" spans="2:19" s="13" customFormat="1" ht="15.75" x14ac:dyDescent="0.25">
      <c r="B29" s="151"/>
      <c r="C29" s="53">
        <v>3631</v>
      </c>
      <c r="D29" s="137" t="s">
        <v>41</v>
      </c>
      <c r="E29" s="138"/>
      <c r="F29" s="138"/>
      <c r="G29" s="54">
        <v>30</v>
      </c>
      <c r="H29" s="15"/>
    </row>
    <row r="30" spans="2:19" s="19" customFormat="1" ht="15.75" x14ac:dyDescent="0.25">
      <c r="B30" s="151"/>
      <c r="C30" s="53">
        <v>3632</v>
      </c>
      <c r="D30" s="137" t="s">
        <v>42</v>
      </c>
      <c r="E30" s="138"/>
      <c r="F30" s="138"/>
      <c r="G30" s="54">
        <f>581-500</f>
        <v>81</v>
      </c>
      <c r="H30" s="15"/>
    </row>
    <row r="31" spans="2:19" s="13" customFormat="1" ht="16.5" thickBot="1" x14ac:dyDescent="0.3">
      <c r="B31" s="156"/>
      <c r="C31" s="53">
        <v>3639</v>
      </c>
      <c r="D31" s="137" t="s">
        <v>43</v>
      </c>
      <c r="E31" s="138"/>
      <c r="F31" s="138"/>
      <c r="G31" s="54">
        <v>150</v>
      </c>
      <c r="H31" s="15"/>
    </row>
    <row r="32" spans="2:19" s="13" customFormat="1" ht="16.5" thickBot="1" x14ac:dyDescent="0.3">
      <c r="B32" s="60">
        <v>37</v>
      </c>
      <c r="C32" s="127" t="s">
        <v>44</v>
      </c>
      <c r="D32" s="127"/>
      <c r="E32" s="127"/>
      <c r="F32" s="127"/>
      <c r="G32" s="128"/>
      <c r="H32" s="15"/>
    </row>
    <row r="33" spans="2:8" s="13" customFormat="1" ht="15.75" x14ac:dyDescent="0.25">
      <c r="B33" s="155"/>
      <c r="C33" s="53">
        <v>3722</v>
      </c>
      <c r="D33" s="135" t="s">
        <v>45</v>
      </c>
      <c r="E33" s="136"/>
      <c r="F33" s="136"/>
      <c r="G33" s="55">
        <v>50</v>
      </c>
      <c r="H33" s="15"/>
    </row>
    <row r="34" spans="2:8" s="13" customFormat="1" ht="15" x14ac:dyDescent="0.25">
      <c r="B34" s="151"/>
      <c r="C34" s="53">
        <v>3725</v>
      </c>
      <c r="D34" s="137" t="s">
        <v>66</v>
      </c>
      <c r="E34" s="137"/>
      <c r="F34" s="137"/>
      <c r="G34" s="54">
        <v>49</v>
      </c>
    </row>
    <row r="35" spans="2:8" s="13" customFormat="1" ht="16.5" thickBot="1" x14ac:dyDescent="0.3">
      <c r="B35" s="156"/>
      <c r="C35" s="53">
        <v>3745</v>
      </c>
      <c r="D35" s="137" t="s">
        <v>46</v>
      </c>
      <c r="E35" s="138"/>
      <c r="F35" s="138"/>
      <c r="G35" s="54">
        <v>3545</v>
      </c>
      <c r="H35" s="15"/>
    </row>
    <row r="36" spans="2:8" s="13" customFormat="1" ht="16.5" thickBot="1" x14ac:dyDescent="0.3">
      <c r="B36" s="60">
        <v>39</v>
      </c>
      <c r="C36" s="61" t="s">
        <v>47</v>
      </c>
      <c r="D36" s="62"/>
      <c r="E36" s="63"/>
      <c r="F36" s="63"/>
      <c r="G36" s="64"/>
      <c r="H36" s="20"/>
    </row>
    <row r="37" spans="2:8" s="13" customFormat="1" ht="16.5" thickBot="1" x14ac:dyDescent="0.3">
      <c r="B37" s="65"/>
      <c r="C37" s="53">
        <v>3900</v>
      </c>
      <c r="D37" s="137" t="s">
        <v>48</v>
      </c>
      <c r="E37" s="138"/>
      <c r="F37" s="138"/>
      <c r="G37" s="54">
        <v>15</v>
      </c>
      <c r="H37" s="20"/>
    </row>
    <row r="38" spans="2:8" s="13" customFormat="1" ht="16.5" thickBot="1" x14ac:dyDescent="0.3">
      <c r="B38" s="60">
        <v>42</v>
      </c>
      <c r="C38" s="127" t="s">
        <v>69</v>
      </c>
      <c r="D38" s="127"/>
      <c r="E38" s="127"/>
      <c r="F38" s="127"/>
      <c r="G38" s="128"/>
      <c r="H38" s="20"/>
    </row>
    <row r="39" spans="2:8" s="13" customFormat="1" ht="16.5" thickBot="1" x14ac:dyDescent="0.3">
      <c r="B39" s="66"/>
      <c r="C39" s="53">
        <v>4229</v>
      </c>
      <c r="D39" s="137" t="s">
        <v>70</v>
      </c>
      <c r="E39" s="137"/>
      <c r="F39" s="137"/>
      <c r="G39" s="54">
        <v>242</v>
      </c>
      <c r="H39" s="20"/>
    </row>
    <row r="40" spans="2:8" s="13" customFormat="1" ht="16.5" thickBot="1" x14ac:dyDescent="0.3">
      <c r="B40" s="60">
        <v>43</v>
      </c>
      <c r="C40" s="67" t="s">
        <v>80</v>
      </c>
      <c r="D40" s="68"/>
      <c r="E40" s="69"/>
      <c r="F40" s="69"/>
      <c r="G40" s="70"/>
      <c r="H40" s="20"/>
    </row>
    <row r="41" spans="2:8" s="13" customFormat="1" ht="15.75" x14ac:dyDescent="0.25">
      <c r="B41" s="170"/>
      <c r="C41" s="53">
        <v>4329</v>
      </c>
      <c r="D41" s="137" t="s">
        <v>65</v>
      </c>
      <c r="E41" s="138"/>
      <c r="F41" s="138"/>
      <c r="G41" s="54">
        <v>1054</v>
      </c>
      <c r="H41" s="20"/>
    </row>
    <row r="42" spans="2:8" s="13" customFormat="1" ht="15.75" x14ac:dyDescent="0.25">
      <c r="B42" s="171"/>
      <c r="C42" s="71">
        <v>4351</v>
      </c>
      <c r="D42" s="137" t="s">
        <v>49</v>
      </c>
      <c r="E42" s="137"/>
      <c r="F42" s="137"/>
      <c r="G42" s="90">
        <v>10</v>
      </c>
      <c r="H42" s="20"/>
    </row>
    <row r="43" spans="2:8" s="13" customFormat="1" ht="16.5" thickBot="1" x14ac:dyDescent="0.3">
      <c r="B43" s="172"/>
      <c r="C43" s="53">
        <v>4399</v>
      </c>
      <c r="D43" s="137" t="s">
        <v>50</v>
      </c>
      <c r="E43" s="138"/>
      <c r="F43" s="138"/>
      <c r="G43" s="54">
        <v>588</v>
      </c>
      <c r="H43" s="20"/>
    </row>
    <row r="44" spans="2:8" s="13" customFormat="1" ht="16.5" thickBot="1" x14ac:dyDescent="0.3">
      <c r="B44" s="72">
        <v>52</v>
      </c>
      <c r="C44" s="127" t="s">
        <v>51</v>
      </c>
      <c r="D44" s="127"/>
      <c r="E44" s="127"/>
      <c r="F44" s="127"/>
      <c r="G44" s="128"/>
      <c r="H44" s="20"/>
    </row>
    <row r="45" spans="2:8" s="13" customFormat="1" ht="16.5" thickBot="1" x14ac:dyDescent="0.3">
      <c r="B45" s="59"/>
      <c r="C45" s="53">
        <v>5212</v>
      </c>
      <c r="D45" s="137" t="s">
        <v>52</v>
      </c>
      <c r="E45" s="138"/>
      <c r="F45" s="138"/>
      <c r="G45" s="54">
        <v>50</v>
      </c>
      <c r="H45" s="15"/>
    </row>
    <row r="46" spans="2:8" s="13" customFormat="1" ht="16.5" thickBot="1" x14ac:dyDescent="0.3">
      <c r="B46" s="72">
        <v>55</v>
      </c>
      <c r="C46" s="129" t="s">
        <v>53</v>
      </c>
      <c r="D46" s="127"/>
      <c r="E46" s="127"/>
      <c r="F46" s="127"/>
      <c r="G46" s="128"/>
      <c r="H46" s="15"/>
    </row>
    <row r="47" spans="2:8" s="13" customFormat="1" ht="15.75" thickBot="1" x14ac:dyDescent="0.3">
      <c r="B47" s="59"/>
      <c r="C47" s="73">
        <v>5512</v>
      </c>
      <c r="D47" s="135" t="s">
        <v>54</v>
      </c>
      <c r="E47" s="136"/>
      <c r="F47" s="136"/>
      <c r="G47" s="55">
        <f>431-50</f>
        <v>381</v>
      </c>
    </row>
    <row r="48" spans="2:8" s="13" customFormat="1" ht="16.5" thickBot="1" x14ac:dyDescent="0.3">
      <c r="B48" s="97">
        <v>61</v>
      </c>
      <c r="C48" s="127" t="s">
        <v>55</v>
      </c>
      <c r="D48" s="127"/>
      <c r="E48" s="127"/>
      <c r="F48" s="127"/>
      <c r="G48" s="128"/>
      <c r="H48" s="15"/>
    </row>
    <row r="49" spans="2:10" s="13" customFormat="1" ht="15.75" x14ac:dyDescent="0.25">
      <c r="B49" s="173"/>
      <c r="C49" s="104">
        <v>6112</v>
      </c>
      <c r="D49" s="175" t="s">
        <v>56</v>
      </c>
      <c r="E49" s="175"/>
      <c r="F49" s="175"/>
      <c r="G49" s="109">
        <f>1847-1375-156-105</f>
        <v>211</v>
      </c>
      <c r="H49" s="15"/>
    </row>
    <row r="50" spans="2:10" s="13" customFormat="1" ht="15.75" x14ac:dyDescent="0.25">
      <c r="B50" s="173"/>
      <c r="C50" s="53"/>
      <c r="D50" s="162" t="s">
        <v>108</v>
      </c>
      <c r="E50" s="163"/>
      <c r="F50" s="164"/>
      <c r="G50" s="110">
        <v>1375</v>
      </c>
      <c r="H50" s="15"/>
    </row>
    <row r="51" spans="2:10" s="13" customFormat="1" ht="15.75" x14ac:dyDescent="0.25">
      <c r="B51" s="173"/>
      <c r="C51" s="53"/>
      <c r="D51" s="162" t="s">
        <v>109</v>
      </c>
      <c r="E51" s="163"/>
      <c r="F51" s="164"/>
      <c r="G51" s="110">
        <v>156</v>
      </c>
      <c r="H51" s="15"/>
    </row>
    <row r="52" spans="2:10" s="13" customFormat="1" ht="16.5" thickBot="1" x14ac:dyDescent="0.3">
      <c r="B52" s="174"/>
      <c r="C52" s="111"/>
      <c r="D52" s="165" t="s">
        <v>110</v>
      </c>
      <c r="E52" s="166"/>
      <c r="F52" s="166"/>
      <c r="G52" s="112">
        <v>105</v>
      </c>
      <c r="H52" s="15"/>
    </row>
    <row r="53" spans="2:10" s="13" customFormat="1" ht="16.5" thickBot="1" x14ac:dyDescent="0.3">
      <c r="B53" s="72">
        <v>61</v>
      </c>
      <c r="C53" s="130" t="s">
        <v>55</v>
      </c>
      <c r="D53" s="131"/>
      <c r="E53" s="131"/>
      <c r="F53" s="131"/>
      <c r="G53" s="132"/>
      <c r="H53" s="15"/>
    </row>
    <row r="54" spans="2:10" s="13" customFormat="1" ht="15.75" x14ac:dyDescent="0.25">
      <c r="B54" s="66"/>
      <c r="C54" s="53">
        <v>6171</v>
      </c>
      <c r="D54" s="137" t="s">
        <v>57</v>
      </c>
      <c r="E54" s="137"/>
      <c r="F54" s="137"/>
      <c r="G54" s="118">
        <f>11896-G55-G56-G57</f>
        <v>6010</v>
      </c>
      <c r="H54" s="15"/>
    </row>
    <row r="55" spans="2:10" s="13" customFormat="1" ht="15.75" x14ac:dyDescent="0.25">
      <c r="B55" s="66"/>
      <c r="C55" s="108"/>
      <c r="D55" s="137" t="s">
        <v>111</v>
      </c>
      <c r="E55" s="137"/>
      <c r="F55" s="137"/>
      <c r="G55" s="118">
        <f>4272+120</f>
        <v>4392</v>
      </c>
      <c r="H55" s="15"/>
    </row>
    <row r="56" spans="2:10" s="13" customFormat="1" ht="15.75" x14ac:dyDescent="0.25">
      <c r="B56" s="66"/>
      <c r="C56" s="108"/>
      <c r="D56" s="137" t="s">
        <v>109</v>
      </c>
      <c r="E56" s="137"/>
      <c r="F56" s="137"/>
      <c r="G56" s="118">
        <f>1068+30</f>
        <v>1098</v>
      </c>
      <c r="H56" s="15"/>
    </row>
    <row r="57" spans="2:10" s="13" customFormat="1" ht="16.5" thickBot="1" x14ac:dyDescent="0.3">
      <c r="B57" s="66"/>
      <c r="C57" s="108"/>
      <c r="D57" s="162" t="s">
        <v>110</v>
      </c>
      <c r="E57" s="163"/>
      <c r="F57" s="164"/>
      <c r="G57" s="118">
        <f>385+11</f>
        <v>396</v>
      </c>
      <c r="H57" s="15"/>
    </row>
    <row r="58" spans="2:10" s="13" customFormat="1" ht="16.5" thickBot="1" x14ac:dyDescent="0.3">
      <c r="B58" s="100">
        <v>63</v>
      </c>
      <c r="C58" s="127" t="s">
        <v>58</v>
      </c>
      <c r="D58" s="127"/>
      <c r="E58" s="127"/>
      <c r="F58" s="127"/>
      <c r="G58" s="128"/>
      <c r="H58" s="15"/>
    </row>
    <row r="59" spans="2:10" s="13" customFormat="1" ht="15.75" x14ac:dyDescent="0.25">
      <c r="B59" s="170"/>
      <c r="C59" s="53">
        <v>6310</v>
      </c>
      <c r="D59" s="91" t="s">
        <v>59</v>
      </c>
      <c r="E59" s="92"/>
      <c r="F59" s="92"/>
      <c r="G59" s="55">
        <v>28</v>
      </c>
      <c r="H59" s="15"/>
    </row>
    <row r="60" spans="2:10" s="13" customFormat="1" ht="15" x14ac:dyDescent="0.25">
      <c r="B60" s="171"/>
      <c r="C60" s="53">
        <v>6320</v>
      </c>
      <c r="D60" s="137" t="s">
        <v>60</v>
      </c>
      <c r="E60" s="138"/>
      <c r="F60" s="138"/>
      <c r="G60" s="54">
        <v>161</v>
      </c>
    </row>
    <row r="61" spans="2:10" s="13" customFormat="1" ht="15" x14ac:dyDescent="0.25">
      <c r="B61" s="171"/>
      <c r="C61" s="53">
        <v>6330</v>
      </c>
      <c r="D61" s="137" t="s">
        <v>100</v>
      </c>
      <c r="E61" s="138"/>
      <c r="F61" s="138"/>
      <c r="G61" s="54">
        <v>432</v>
      </c>
    </row>
    <row r="62" spans="2:10" s="13" customFormat="1" ht="16.5" thickBot="1" x14ac:dyDescent="0.3">
      <c r="B62" s="171"/>
      <c r="C62" s="53">
        <v>6399</v>
      </c>
      <c r="D62" s="137" t="s">
        <v>61</v>
      </c>
      <c r="E62" s="138"/>
      <c r="F62" s="138"/>
      <c r="G62" s="54">
        <v>553</v>
      </c>
      <c r="H62" s="15"/>
    </row>
    <row r="63" spans="2:10" s="13" customFormat="1" ht="16.5" thickBot="1" x14ac:dyDescent="0.3">
      <c r="B63" s="133" t="s">
        <v>96</v>
      </c>
      <c r="C63" s="134"/>
      <c r="D63" s="134"/>
      <c r="E63" s="134"/>
      <c r="F63" s="134"/>
      <c r="G63" s="74">
        <f>G62+G61+G60+G59+G54+G55+G56+G57+G52+G51+G50+G49+G47+G45+G43+G42+G41+G39+G37+G35+G34+G33+G31+G30+G29+G28+G27+G25+G23+G22+G21+G19+G18+G17+G16+G15+G14+G13+G11+G10+G9+G7+G6</f>
        <v>37205</v>
      </c>
      <c r="H63" s="15"/>
      <c r="I63" s="98"/>
      <c r="J63" s="21"/>
    </row>
    <row r="64" spans="2:10" s="13" customFormat="1" ht="16.5" thickBot="1" x14ac:dyDescent="0.3">
      <c r="B64" s="176" t="s">
        <v>62</v>
      </c>
      <c r="C64" s="177"/>
      <c r="D64" s="177"/>
      <c r="E64" s="177"/>
      <c r="F64" s="178"/>
      <c r="G64" s="75" t="s">
        <v>97</v>
      </c>
      <c r="H64" s="15"/>
      <c r="J64" s="21"/>
    </row>
    <row r="65" spans="2:10" s="13" customFormat="1" ht="16.5" thickBot="1" x14ac:dyDescent="0.3">
      <c r="B65" s="179" t="s">
        <v>98</v>
      </c>
      <c r="C65" s="180"/>
      <c r="D65" s="180"/>
      <c r="E65" s="180"/>
      <c r="F65" s="180"/>
      <c r="G65" s="74">
        <f>G63+G64</f>
        <v>36773</v>
      </c>
      <c r="H65" s="15"/>
      <c r="J65" s="21"/>
    </row>
    <row r="66" spans="2:10" s="13" customFormat="1" ht="16.5" thickBot="1" x14ac:dyDescent="0.3">
      <c r="B66" s="76"/>
      <c r="C66" s="77">
        <v>2212</v>
      </c>
      <c r="D66" s="144" t="s">
        <v>82</v>
      </c>
      <c r="E66" s="127"/>
      <c r="F66" s="127"/>
      <c r="G66" s="78">
        <v>86</v>
      </c>
      <c r="H66" s="15"/>
      <c r="J66" s="21"/>
    </row>
    <row r="67" spans="2:10" s="13" customFormat="1" ht="16.5" thickBot="1" x14ac:dyDescent="0.3">
      <c r="B67" s="76"/>
      <c r="C67" s="77">
        <v>2219</v>
      </c>
      <c r="D67" s="79" t="s">
        <v>83</v>
      </c>
      <c r="E67" s="79"/>
      <c r="F67" s="113"/>
      <c r="G67" s="78">
        <f>G68+G69+G70+G71+G72+G73</f>
        <v>6698</v>
      </c>
      <c r="H67" s="15"/>
      <c r="J67" s="21"/>
    </row>
    <row r="68" spans="2:10" s="13" customFormat="1" ht="16.5" thickBot="1" x14ac:dyDescent="0.3">
      <c r="B68" s="170"/>
      <c r="C68" s="183"/>
      <c r="D68" s="80" t="s">
        <v>84</v>
      </c>
      <c r="E68" s="80"/>
      <c r="F68" s="116"/>
      <c r="G68" s="81">
        <v>125</v>
      </c>
      <c r="H68" s="15"/>
      <c r="J68" s="21"/>
    </row>
    <row r="69" spans="2:10" s="13" customFormat="1" ht="16.5" thickBot="1" x14ac:dyDescent="0.3">
      <c r="B69" s="171"/>
      <c r="C69" s="184"/>
      <c r="D69" s="181" t="s">
        <v>85</v>
      </c>
      <c r="E69" s="182"/>
      <c r="F69" s="182"/>
      <c r="G69" s="81">
        <v>22</v>
      </c>
      <c r="H69" s="15"/>
      <c r="J69" s="21"/>
    </row>
    <row r="70" spans="2:10" s="13" customFormat="1" ht="16.5" thickBot="1" x14ac:dyDescent="0.3">
      <c r="B70" s="171"/>
      <c r="C70" s="184"/>
      <c r="D70" s="181" t="s">
        <v>86</v>
      </c>
      <c r="E70" s="182"/>
      <c r="F70" s="182"/>
      <c r="G70" s="81">
        <v>85</v>
      </c>
      <c r="H70" s="15"/>
      <c r="J70" s="21"/>
    </row>
    <row r="71" spans="2:10" s="13" customFormat="1" ht="16.5" thickBot="1" x14ac:dyDescent="0.3">
      <c r="B71" s="171"/>
      <c r="C71" s="184"/>
      <c r="D71" s="181" t="s">
        <v>87</v>
      </c>
      <c r="E71" s="182"/>
      <c r="F71" s="182"/>
      <c r="G71" s="81">
        <v>87</v>
      </c>
      <c r="H71" s="15"/>
      <c r="J71" s="21"/>
    </row>
    <row r="72" spans="2:10" s="13" customFormat="1" ht="16.5" thickBot="1" x14ac:dyDescent="0.3">
      <c r="B72" s="171"/>
      <c r="C72" s="184"/>
      <c r="D72" s="80" t="s">
        <v>88</v>
      </c>
      <c r="E72" s="80"/>
      <c r="F72" s="116"/>
      <c r="G72" s="81">
        <v>4300</v>
      </c>
      <c r="H72" s="15"/>
      <c r="J72" s="21"/>
    </row>
    <row r="73" spans="2:10" s="13" customFormat="1" ht="16.5" thickBot="1" x14ac:dyDescent="0.3">
      <c r="B73" s="172"/>
      <c r="C73" s="185"/>
      <c r="D73" s="181" t="s">
        <v>89</v>
      </c>
      <c r="E73" s="182"/>
      <c r="F73" s="182"/>
      <c r="G73" s="81">
        <f>60+40+138+30+1811</f>
        <v>2079</v>
      </c>
      <c r="H73" s="15"/>
      <c r="J73" s="21"/>
    </row>
    <row r="74" spans="2:10" s="13" customFormat="1" ht="16.5" thickBot="1" x14ac:dyDescent="0.3">
      <c r="B74" s="76"/>
      <c r="C74" s="77">
        <v>3111</v>
      </c>
      <c r="D74" s="82" t="s">
        <v>90</v>
      </c>
      <c r="E74" s="83"/>
      <c r="F74" s="83"/>
      <c r="G74" s="78">
        <v>4660</v>
      </c>
      <c r="H74" s="15"/>
      <c r="J74" s="21"/>
    </row>
    <row r="75" spans="2:10" s="13" customFormat="1" ht="16.5" thickBot="1" x14ac:dyDescent="0.3">
      <c r="B75" s="76"/>
      <c r="C75" s="77">
        <v>3113</v>
      </c>
      <c r="D75" s="82" t="s">
        <v>91</v>
      </c>
      <c r="E75" s="83"/>
      <c r="F75" s="83"/>
      <c r="G75" s="78">
        <f>500+600</f>
        <v>1100</v>
      </c>
      <c r="H75" s="15"/>
      <c r="J75" s="21"/>
    </row>
    <row r="76" spans="2:10" s="13" customFormat="1" ht="16.5" thickBot="1" x14ac:dyDescent="0.3">
      <c r="B76" s="76"/>
      <c r="C76" s="77">
        <v>3612</v>
      </c>
      <c r="D76" s="113" t="s">
        <v>39</v>
      </c>
      <c r="E76" s="101"/>
      <c r="F76" s="101"/>
      <c r="G76" s="78">
        <v>1500</v>
      </c>
      <c r="H76" s="15"/>
      <c r="J76" s="21"/>
    </row>
    <row r="77" spans="2:10" s="13" customFormat="1" ht="16.5" thickBot="1" x14ac:dyDescent="0.3">
      <c r="B77" s="106"/>
      <c r="C77" s="114">
        <v>3632</v>
      </c>
      <c r="D77" s="68" t="s">
        <v>92</v>
      </c>
      <c r="E77" s="68"/>
      <c r="F77" s="102"/>
      <c r="G77" s="115">
        <v>500</v>
      </c>
      <c r="H77" s="15"/>
      <c r="J77" s="21"/>
    </row>
    <row r="78" spans="2:10" s="13" customFormat="1" ht="16.5" thickBot="1" x14ac:dyDescent="0.3">
      <c r="B78" s="106"/>
      <c r="C78" s="114">
        <v>5512</v>
      </c>
      <c r="D78" s="102" t="s">
        <v>93</v>
      </c>
      <c r="E78" s="99"/>
      <c r="F78" s="99"/>
      <c r="G78" s="115">
        <v>50</v>
      </c>
      <c r="H78" s="15"/>
      <c r="J78" s="21"/>
    </row>
    <row r="79" spans="2:10" s="13" customFormat="1" ht="16.5" thickBot="1" x14ac:dyDescent="0.3">
      <c r="B79" s="106"/>
      <c r="C79" s="114">
        <v>6171</v>
      </c>
      <c r="D79" s="102" t="s">
        <v>94</v>
      </c>
      <c r="E79" s="99"/>
      <c r="F79" s="99"/>
      <c r="G79" s="115">
        <f>1000+2000</f>
        <v>3000</v>
      </c>
      <c r="H79" s="15"/>
      <c r="J79" s="21"/>
    </row>
    <row r="80" spans="2:10" s="13" customFormat="1" ht="16.5" thickBot="1" x14ac:dyDescent="0.3">
      <c r="B80" s="121" t="s">
        <v>95</v>
      </c>
      <c r="C80" s="122"/>
      <c r="D80" s="122"/>
      <c r="E80" s="122"/>
      <c r="F80" s="122"/>
      <c r="G80" s="117">
        <f>G66+G67+G74+G75+G76+G77+G78+G79</f>
        <v>17594</v>
      </c>
      <c r="H80" s="15"/>
      <c r="I80" s="98"/>
      <c r="J80" s="21"/>
    </row>
    <row r="81" spans="2:7" s="13" customFormat="1" ht="15.75" customHeight="1" x14ac:dyDescent="0.2">
      <c r="B81" s="121" t="s">
        <v>63</v>
      </c>
      <c r="C81" s="122"/>
      <c r="D81" s="122"/>
      <c r="E81" s="122"/>
      <c r="F81" s="122"/>
      <c r="G81" s="125">
        <f>G65+G80</f>
        <v>54367</v>
      </c>
    </row>
    <row r="82" spans="2:7" s="13" customFormat="1" ht="15.75" customHeight="1" thickBot="1" x14ac:dyDescent="0.25">
      <c r="B82" s="123"/>
      <c r="C82" s="124"/>
      <c r="D82" s="124"/>
      <c r="E82" s="124"/>
      <c r="F82" s="124"/>
      <c r="G82" s="126"/>
    </row>
    <row r="83" spans="2:7" s="13" customFormat="1" x14ac:dyDescent="0.2">
      <c r="B83" s="84"/>
      <c r="C83" s="84"/>
      <c r="D83" s="85"/>
      <c r="E83" s="84"/>
      <c r="F83" s="84"/>
      <c r="G83" s="86"/>
    </row>
  </sheetData>
  <mergeCells count="78">
    <mergeCell ref="D49:F49"/>
    <mergeCell ref="D50:F50"/>
    <mergeCell ref="D51:F51"/>
    <mergeCell ref="B80:F80"/>
    <mergeCell ref="B64:F64"/>
    <mergeCell ref="B65:F65"/>
    <mergeCell ref="D69:F69"/>
    <mergeCell ref="D66:F66"/>
    <mergeCell ref="D70:F70"/>
    <mergeCell ref="D73:F73"/>
    <mergeCell ref="C68:C73"/>
    <mergeCell ref="D71:F71"/>
    <mergeCell ref="D54:F54"/>
    <mergeCell ref="D55:F55"/>
    <mergeCell ref="D56:F56"/>
    <mergeCell ref="D57:F57"/>
    <mergeCell ref="B13:B19"/>
    <mergeCell ref="B21:B23"/>
    <mergeCell ref="B27:B31"/>
    <mergeCell ref="B68:B73"/>
    <mergeCell ref="B33:B35"/>
    <mergeCell ref="B41:B43"/>
    <mergeCell ref="B59:B62"/>
    <mergeCell ref="B49:B52"/>
    <mergeCell ref="D13:F13"/>
    <mergeCell ref="D15:F15"/>
    <mergeCell ref="D17:F17"/>
    <mergeCell ref="D62:F62"/>
    <mergeCell ref="D60:F60"/>
    <mergeCell ref="D61:F61"/>
    <mergeCell ref="D52:F52"/>
    <mergeCell ref="D47:F47"/>
    <mergeCell ref="D45:F45"/>
    <mergeCell ref="D43:F43"/>
    <mergeCell ref="D42:F42"/>
    <mergeCell ref="D41:F41"/>
    <mergeCell ref="C38:G38"/>
    <mergeCell ref="D39:F39"/>
    <mergeCell ref="D30:F30"/>
    <mergeCell ref="D31:F31"/>
    <mergeCell ref="D29:F29"/>
    <mergeCell ref="D28:F28"/>
    <mergeCell ref="D27:F27"/>
    <mergeCell ref="D23:F23"/>
    <mergeCell ref="D25:F25"/>
    <mergeCell ref="D21:F21"/>
    <mergeCell ref="D22:F22"/>
    <mergeCell ref="C24:G24"/>
    <mergeCell ref="C26:G26"/>
    <mergeCell ref="D14:F14"/>
    <mergeCell ref="C20:G20"/>
    <mergeCell ref="D9:F9"/>
    <mergeCell ref="D10:F10"/>
    <mergeCell ref="C12:G12"/>
    <mergeCell ref="C8:G8"/>
    <mergeCell ref="B3:G3"/>
    <mergeCell ref="B4:C4"/>
    <mergeCell ref="D4:F4"/>
    <mergeCell ref="C5:G5"/>
    <mergeCell ref="B6:B7"/>
    <mergeCell ref="D11:F11"/>
    <mergeCell ref="B9:B11"/>
    <mergeCell ref="B1:G2"/>
    <mergeCell ref="B81:F82"/>
    <mergeCell ref="G81:G82"/>
    <mergeCell ref="C32:G32"/>
    <mergeCell ref="C44:G44"/>
    <mergeCell ref="C46:G46"/>
    <mergeCell ref="C48:G48"/>
    <mergeCell ref="C53:G53"/>
    <mergeCell ref="C58:G58"/>
    <mergeCell ref="B63:F63"/>
    <mergeCell ref="D33:F33"/>
    <mergeCell ref="D34:F34"/>
    <mergeCell ref="D35:F35"/>
    <mergeCell ref="D37:F37"/>
    <mergeCell ref="D7:F7"/>
    <mergeCell ref="D6:F6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>
    <oddFooter>&amp;RStránka &amp;P</oddFooter>
  </headerFooter>
  <colBreaks count="1" manualBreakCount="1">
    <brk id="8" max="1048575" man="1"/>
  </colBreaks>
  <ignoredErrors>
    <ignoredError sqref="G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7" zoomScaleNormal="100" workbookViewId="0">
      <selection activeCell="D26" sqref="D26"/>
    </sheetView>
  </sheetViews>
  <sheetFormatPr defaultRowHeight="12.75" x14ac:dyDescent="0.2"/>
  <cols>
    <col min="1" max="1" width="2" style="1" customWidth="1"/>
    <col min="2" max="2" width="9.140625" style="8" customWidth="1"/>
    <col min="3" max="3" width="55.140625" style="8" customWidth="1"/>
    <col min="4" max="4" width="13.140625" style="34" customWidth="1"/>
    <col min="5" max="5" width="14.140625" style="1" customWidth="1"/>
    <col min="6" max="6" width="12.7109375" style="1" bestFit="1" customWidth="1"/>
    <col min="7" max="7" width="10.5703125" style="1" bestFit="1" customWidth="1"/>
    <col min="8" max="9" width="9.140625" style="1"/>
    <col min="10" max="10" width="17" style="1" customWidth="1"/>
    <col min="11" max="254" width="9.140625" style="1"/>
    <col min="255" max="255" width="2" style="1" customWidth="1"/>
    <col min="256" max="256" width="8.7109375" style="1" customWidth="1"/>
    <col min="257" max="257" width="40.140625" style="1" customWidth="1"/>
    <col min="258" max="258" width="13.140625" style="1" customWidth="1"/>
    <col min="259" max="259" width="15.85546875" style="1" customWidth="1"/>
    <col min="260" max="260" width="10.5703125" style="1" bestFit="1" customWidth="1"/>
    <col min="261" max="261" width="14.140625" style="1" customWidth="1"/>
    <col min="262" max="265" width="9.140625" style="1"/>
    <col min="266" max="266" width="17" style="1" customWidth="1"/>
    <col min="267" max="510" width="9.140625" style="1"/>
    <col min="511" max="511" width="2" style="1" customWidth="1"/>
    <col min="512" max="512" width="8.7109375" style="1" customWidth="1"/>
    <col min="513" max="513" width="40.140625" style="1" customWidth="1"/>
    <col min="514" max="514" width="13.140625" style="1" customWidth="1"/>
    <col min="515" max="515" width="15.85546875" style="1" customWidth="1"/>
    <col min="516" max="516" width="10.5703125" style="1" bestFit="1" customWidth="1"/>
    <col min="517" max="517" width="14.140625" style="1" customWidth="1"/>
    <col min="518" max="521" width="9.140625" style="1"/>
    <col min="522" max="522" width="17" style="1" customWidth="1"/>
    <col min="523" max="766" width="9.140625" style="1"/>
    <col min="767" max="767" width="2" style="1" customWidth="1"/>
    <col min="768" max="768" width="8.7109375" style="1" customWidth="1"/>
    <col min="769" max="769" width="40.140625" style="1" customWidth="1"/>
    <col min="770" max="770" width="13.140625" style="1" customWidth="1"/>
    <col min="771" max="771" width="15.85546875" style="1" customWidth="1"/>
    <col min="772" max="772" width="10.5703125" style="1" bestFit="1" customWidth="1"/>
    <col min="773" max="773" width="14.140625" style="1" customWidth="1"/>
    <col min="774" max="777" width="9.140625" style="1"/>
    <col min="778" max="778" width="17" style="1" customWidth="1"/>
    <col min="779" max="1022" width="9.140625" style="1"/>
    <col min="1023" max="1023" width="2" style="1" customWidth="1"/>
    <col min="1024" max="1024" width="8.7109375" style="1" customWidth="1"/>
    <col min="1025" max="1025" width="40.140625" style="1" customWidth="1"/>
    <col min="1026" max="1026" width="13.140625" style="1" customWidth="1"/>
    <col min="1027" max="1027" width="15.85546875" style="1" customWidth="1"/>
    <col min="1028" max="1028" width="10.5703125" style="1" bestFit="1" customWidth="1"/>
    <col min="1029" max="1029" width="14.140625" style="1" customWidth="1"/>
    <col min="1030" max="1033" width="9.140625" style="1"/>
    <col min="1034" max="1034" width="17" style="1" customWidth="1"/>
    <col min="1035" max="1278" width="9.140625" style="1"/>
    <col min="1279" max="1279" width="2" style="1" customWidth="1"/>
    <col min="1280" max="1280" width="8.7109375" style="1" customWidth="1"/>
    <col min="1281" max="1281" width="40.140625" style="1" customWidth="1"/>
    <col min="1282" max="1282" width="13.140625" style="1" customWidth="1"/>
    <col min="1283" max="1283" width="15.85546875" style="1" customWidth="1"/>
    <col min="1284" max="1284" width="10.5703125" style="1" bestFit="1" customWidth="1"/>
    <col min="1285" max="1285" width="14.140625" style="1" customWidth="1"/>
    <col min="1286" max="1289" width="9.140625" style="1"/>
    <col min="1290" max="1290" width="17" style="1" customWidth="1"/>
    <col min="1291" max="1534" width="9.140625" style="1"/>
    <col min="1535" max="1535" width="2" style="1" customWidth="1"/>
    <col min="1536" max="1536" width="8.7109375" style="1" customWidth="1"/>
    <col min="1537" max="1537" width="40.140625" style="1" customWidth="1"/>
    <col min="1538" max="1538" width="13.140625" style="1" customWidth="1"/>
    <col min="1539" max="1539" width="15.85546875" style="1" customWidth="1"/>
    <col min="1540" max="1540" width="10.5703125" style="1" bestFit="1" customWidth="1"/>
    <col min="1541" max="1541" width="14.140625" style="1" customWidth="1"/>
    <col min="1542" max="1545" width="9.140625" style="1"/>
    <col min="1546" max="1546" width="17" style="1" customWidth="1"/>
    <col min="1547" max="1790" width="9.140625" style="1"/>
    <col min="1791" max="1791" width="2" style="1" customWidth="1"/>
    <col min="1792" max="1792" width="8.7109375" style="1" customWidth="1"/>
    <col min="1793" max="1793" width="40.140625" style="1" customWidth="1"/>
    <col min="1794" max="1794" width="13.140625" style="1" customWidth="1"/>
    <col min="1795" max="1795" width="15.85546875" style="1" customWidth="1"/>
    <col min="1796" max="1796" width="10.5703125" style="1" bestFit="1" customWidth="1"/>
    <col min="1797" max="1797" width="14.140625" style="1" customWidth="1"/>
    <col min="1798" max="1801" width="9.140625" style="1"/>
    <col min="1802" max="1802" width="17" style="1" customWidth="1"/>
    <col min="1803" max="2046" width="9.140625" style="1"/>
    <col min="2047" max="2047" width="2" style="1" customWidth="1"/>
    <col min="2048" max="2048" width="8.7109375" style="1" customWidth="1"/>
    <col min="2049" max="2049" width="40.140625" style="1" customWidth="1"/>
    <col min="2050" max="2050" width="13.140625" style="1" customWidth="1"/>
    <col min="2051" max="2051" width="15.85546875" style="1" customWidth="1"/>
    <col min="2052" max="2052" width="10.5703125" style="1" bestFit="1" customWidth="1"/>
    <col min="2053" max="2053" width="14.140625" style="1" customWidth="1"/>
    <col min="2054" max="2057" width="9.140625" style="1"/>
    <col min="2058" max="2058" width="17" style="1" customWidth="1"/>
    <col min="2059" max="2302" width="9.140625" style="1"/>
    <col min="2303" max="2303" width="2" style="1" customWidth="1"/>
    <col min="2304" max="2304" width="8.7109375" style="1" customWidth="1"/>
    <col min="2305" max="2305" width="40.140625" style="1" customWidth="1"/>
    <col min="2306" max="2306" width="13.140625" style="1" customWidth="1"/>
    <col min="2307" max="2307" width="15.85546875" style="1" customWidth="1"/>
    <col min="2308" max="2308" width="10.5703125" style="1" bestFit="1" customWidth="1"/>
    <col min="2309" max="2309" width="14.140625" style="1" customWidth="1"/>
    <col min="2310" max="2313" width="9.140625" style="1"/>
    <col min="2314" max="2314" width="17" style="1" customWidth="1"/>
    <col min="2315" max="2558" width="9.140625" style="1"/>
    <col min="2559" max="2559" width="2" style="1" customWidth="1"/>
    <col min="2560" max="2560" width="8.7109375" style="1" customWidth="1"/>
    <col min="2561" max="2561" width="40.140625" style="1" customWidth="1"/>
    <col min="2562" max="2562" width="13.140625" style="1" customWidth="1"/>
    <col min="2563" max="2563" width="15.85546875" style="1" customWidth="1"/>
    <col min="2564" max="2564" width="10.5703125" style="1" bestFit="1" customWidth="1"/>
    <col min="2565" max="2565" width="14.140625" style="1" customWidth="1"/>
    <col min="2566" max="2569" width="9.140625" style="1"/>
    <col min="2570" max="2570" width="17" style="1" customWidth="1"/>
    <col min="2571" max="2814" width="9.140625" style="1"/>
    <col min="2815" max="2815" width="2" style="1" customWidth="1"/>
    <col min="2816" max="2816" width="8.7109375" style="1" customWidth="1"/>
    <col min="2817" max="2817" width="40.140625" style="1" customWidth="1"/>
    <col min="2818" max="2818" width="13.140625" style="1" customWidth="1"/>
    <col min="2819" max="2819" width="15.85546875" style="1" customWidth="1"/>
    <col min="2820" max="2820" width="10.5703125" style="1" bestFit="1" customWidth="1"/>
    <col min="2821" max="2821" width="14.140625" style="1" customWidth="1"/>
    <col min="2822" max="2825" width="9.140625" style="1"/>
    <col min="2826" max="2826" width="17" style="1" customWidth="1"/>
    <col min="2827" max="3070" width="9.140625" style="1"/>
    <col min="3071" max="3071" width="2" style="1" customWidth="1"/>
    <col min="3072" max="3072" width="8.7109375" style="1" customWidth="1"/>
    <col min="3073" max="3073" width="40.140625" style="1" customWidth="1"/>
    <col min="3074" max="3074" width="13.140625" style="1" customWidth="1"/>
    <col min="3075" max="3075" width="15.85546875" style="1" customWidth="1"/>
    <col min="3076" max="3076" width="10.5703125" style="1" bestFit="1" customWidth="1"/>
    <col min="3077" max="3077" width="14.140625" style="1" customWidth="1"/>
    <col min="3078" max="3081" width="9.140625" style="1"/>
    <col min="3082" max="3082" width="17" style="1" customWidth="1"/>
    <col min="3083" max="3326" width="9.140625" style="1"/>
    <col min="3327" max="3327" width="2" style="1" customWidth="1"/>
    <col min="3328" max="3328" width="8.7109375" style="1" customWidth="1"/>
    <col min="3329" max="3329" width="40.140625" style="1" customWidth="1"/>
    <col min="3330" max="3330" width="13.140625" style="1" customWidth="1"/>
    <col min="3331" max="3331" width="15.85546875" style="1" customWidth="1"/>
    <col min="3332" max="3332" width="10.5703125" style="1" bestFit="1" customWidth="1"/>
    <col min="3333" max="3333" width="14.140625" style="1" customWidth="1"/>
    <col min="3334" max="3337" width="9.140625" style="1"/>
    <col min="3338" max="3338" width="17" style="1" customWidth="1"/>
    <col min="3339" max="3582" width="9.140625" style="1"/>
    <col min="3583" max="3583" width="2" style="1" customWidth="1"/>
    <col min="3584" max="3584" width="8.7109375" style="1" customWidth="1"/>
    <col min="3585" max="3585" width="40.140625" style="1" customWidth="1"/>
    <col min="3586" max="3586" width="13.140625" style="1" customWidth="1"/>
    <col min="3587" max="3587" width="15.85546875" style="1" customWidth="1"/>
    <col min="3588" max="3588" width="10.5703125" style="1" bestFit="1" customWidth="1"/>
    <col min="3589" max="3589" width="14.140625" style="1" customWidth="1"/>
    <col min="3590" max="3593" width="9.140625" style="1"/>
    <col min="3594" max="3594" width="17" style="1" customWidth="1"/>
    <col min="3595" max="3838" width="9.140625" style="1"/>
    <col min="3839" max="3839" width="2" style="1" customWidth="1"/>
    <col min="3840" max="3840" width="8.7109375" style="1" customWidth="1"/>
    <col min="3841" max="3841" width="40.140625" style="1" customWidth="1"/>
    <col min="3842" max="3842" width="13.140625" style="1" customWidth="1"/>
    <col min="3843" max="3843" width="15.85546875" style="1" customWidth="1"/>
    <col min="3844" max="3844" width="10.5703125" style="1" bestFit="1" customWidth="1"/>
    <col min="3845" max="3845" width="14.140625" style="1" customWidth="1"/>
    <col min="3846" max="3849" width="9.140625" style="1"/>
    <col min="3850" max="3850" width="17" style="1" customWidth="1"/>
    <col min="3851" max="4094" width="9.140625" style="1"/>
    <col min="4095" max="4095" width="2" style="1" customWidth="1"/>
    <col min="4096" max="4096" width="8.7109375" style="1" customWidth="1"/>
    <col min="4097" max="4097" width="40.140625" style="1" customWidth="1"/>
    <col min="4098" max="4098" width="13.140625" style="1" customWidth="1"/>
    <col min="4099" max="4099" width="15.85546875" style="1" customWidth="1"/>
    <col min="4100" max="4100" width="10.5703125" style="1" bestFit="1" customWidth="1"/>
    <col min="4101" max="4101" width="14.140625" style="1" customWidth="1"/>
    <col min="4102" max="4105" width="9.140625" style="1"/>
    <col min="4106" max="4106" width="17" style="1" customWidth="1"/>
    <col min="4107" max="4350" width="9.140625" style="1"/>
    <col min="4351" max="4351" width="2" style="1" customWidth="1"/>
    <col min="4352" max="4352" width="8.7109375" style="1" customWidth="1"/>
    <col min="4353" max="4353" width="40.140625" style="1" customWidth="1"/>
    <col min="4354" max="4354" width="13.140625" style="1" customWidth="1"/>
    <col min="4355" max="4355" width="15.85546875" style="1" customWidth="1"/>
    <col min="4356" max="4356" width="10.5703125" style="1" bestFit="1" customWidth="1"/>
    <col min="4357" max="4357" width="14.140625" style="1" customWidth="1"/>
    <col min="4358" max="4361" width="9.140625" style="1"/>
    <col min="4362" max="4362" width="17" style="1" customWidth="1"/>
    <col min="4363" max="4606" width="9.140625" style="1"/>
    <col min="4607" max="4607" width="2" style="1" customWidth="1"/>
    <col min="4608" max="4608" width="8.7109375" style="1" customWidth="1"/>
    <col min="4609" max="4609" width="40.140625" style="1" customWidth="1"/>
    <col min="4610" max="4610" width="13.140625" style="1" customWidth="1"/>
    <col min="4611" max="4611" width="15.85546875" style="1" customWidth="1"/>
    <col min="4612" max="4612" width="10.5703125" style="1" bestFit="1" customWidth="1"/>
    <col min="4613" max="4613" width="14.140625" style="1" customWidth="1"/>
    <col min="4614" max="4617" width="9.140625" style="1"/>
    <col min="4618" max="4618" width="17" style="1" customWidth="1"/>
    <col min="4619" max="4862" width="9.140625" style="1"/>
    <col min="4863" max="4863" width="2" style="1" customWidth="1"/>
    <col min="4864" max="4864" width="8.7109375" style="1" customWidth="1"/>
    <col min="4865" max="4865" width="40.140625" style="1" customWidth="1"/>
    <col min="4866" max="4866" width="13.140625" style="1" customWidth="1"/>
    <col min="4867" max="4867" width="15.85546875" style="1" customWidth="1"/>
    <col min="4868" max="4868" width="10.5703125" style="1" bestFit="1" customWidth="1"/>
    <col min="4869" max="4869" width="14.140625" style="1" customWidth="1"/>
    <col min="4870" max="4873" width="9.140625" style="1"/>
    <col min="4874" max="4874" width="17" style="1" customWidth="1"/>
    <col min="4875" max="5118" width="9.140625" style="1"/>
    <col min="5119" max="5119" width="2" style="1" customWidth="1"/>
    <col min="5120" max="5120" width="8.7109375" style="1" customWidth="1"/>
    <col min="5121" max="5121" width="40.140625" style="1" customWidth="1"/>
    <col min="5122" max="5122" width="13.140625" style="1" customWidth="1"/>
    <col min="5123" max="5123" width="15.85546875" style="1" customWidth="1"/>
    <col min="5124" max="5124" width="10.5703125" style="1" bestFit="1" customWidth="1"/>
    <col min="5125" max="5125" width="14.140625" style="1" customWidth="1"/>
    <col min="5126" max="5129" width="9.140625" style="1"/>
    <col min="5130" max="5130" width="17" style="1" customWidth="1"/>
    <col min="5131" max="5374" width="9.140625" style="1"/>
    <col min="5375" max="5375" width="2" style="1" customWidth="1"/>
    <col min="5376" max="5376" width="8.7109375" style="1" customWidth="1"/>
    <col min="5377" max="5377" width="40.140625" style="1" customWidth="1"/>
    <col min="5378" max="5378" width="13.140625" style="1" customWidth="1"/>
    <col min="5379" max="5379" width="15.85546875" style="1" customWidth="1"/>
    <col min="5380" max="5380" width="10.5703125" style="1" bestFit="1" customWidth="1"/>
    <col min="5381" max="5381" width="14.140625" style="1" customWidth="1"/>
    <col min="5382" max="5385" width="9.140625" style="1"/>
    <col min="5386" max="5386" width="17" style="1" customWidth="1"/>
    <col min="5387" max="5630" width="9.140625" style="1"/>
    <col min="5631" max="5631" width="2" style="1" customWidth="1"/>
    <col min="5632" max="5632" width="8.7109375" style="1" customWidth="1"/>
    <col min="5633" max="5633" width="40.140625" style="1" customWidth="1"/>
    <col min="5634" max="5634" width="13.140625" style="1" customWidth="1"/>
    <col min="5635" max="5635" width="15.85546875" style="1" customWidth="1"/>
    <col min="5636" max="5636" width="10.5703125" style="1" bestFit="1" customWidth="1"/>
    <col min="5637" max="5637" width="14.140625" style="1" customWidth="1"/>
    <col min="5638" max="5641" width="9.140625" style="1"/>
    <col min="5642" max="5642" width="17" style="1" customWidth="1"/>
    <col min="5643" max="5886" width="9.140625" style="1"/>
    <col min="5887" max="5887" width="2" style="1" customWidth="1"/>
    <col min="5888" max="5888" width="8.7109375" style="1" customWidth="1"/>
    <col min="5889" max="5889" width="40.140625" style="1" customWidth="1"/>
    <col min="5890" max="5890" width="13.140625" style="1" customWidth="1"/>
    <col min="5891" max="5891" width="15.85546875" style="1" customWidth="1"/>
    <col min="5892" max="5892" width="10.5703125" style="1" bestFit="1" customWidth="1"/>
    <col min="5893" max="5893" width="14.140625" style="1" customWidth="1"/>
    <col min="5894" max="5897" width="9.140625" style="1"/>
    <col min="5898" max="5898" width="17" style="1" customWidth="1"/>
    <col min="5899" max="6142" width="9.140625" style="1"/>
    <col min="6143" max="6143" width="2" style="1" customWidth="1"/>
    <col min="6144" max="6144" width="8.7109375" style="1" customWidth="1"/>
    <col min="6145" max="6145" width="40.140625" style="1" customWidth="1"/>
    <col min="6146" max="6146" width="13.140625" style="1" customWidth="1"/>
    <col min="6147" max="6147" width="15.85546875" style="1" customWidth="1"/>
    <col min="6148" max="6148" width="10.5703125" style="1" bestFit="1" customWidth="1"/>
    <col min="6149" max="6149" width="14.140625" style="1" customWidth="1"/>
    <col min="6150" max="6153" width="9.140625" style="1"/>
    <col min="6154" max="6154" width="17" style="1" customWidth="1"/>
    <col min="6155" max="6398" width="9.140625" style="1"/>
    <col min="6399" max="6399" width="2" style="1" customWidth="1"/>
    <col min="6400" max="6400" width="8.7109375" style="1" customWidth="1"/>
    <col min="6401" max="6401" width="40.140625" style="1" customWidth="1"/>
    <col min="6402" max="6402" width="13.140625" style="1" customWidth="1"/>
    <col min="6403" max="6403" width="15.85546875" style="1" customWidth="1"/>
    <col min="6404" max="6404" width="10.5703125" style="1" bestFit="1" customWidth="1"/>
    <col min="6405" max="6405" width="14.140625" style="1" customWidth="1"/>
    <col min="6406" max="6409" width="9.140625" style="1"/>
    <col min="6410" max="6410" width="17" style="1" customWidth="1"/>
    <col min="6411" max="6654" width="9.140625" style="1"/>
    <col min="6655" max="6655" width="2" style="1" customWidth="1"/>
    <col min="6656" max="6656" width="8.7109375" style="1" customWidth="1"/>
    <col min="6657" max="6657" width="40.140625" style="1" customWidth="1"/>
    <col min="6658" max="6658" width="13.140625" style="1" customWidth="1"/>
    <col min="6659" max="6659" width="15.85546875" style="1" customWidth="1"/>
    <col min="6660" max="6660" width="10.5703125" style="1" bestFit="1" customWidth="1"/>
    <col min="6661" max="6661" width="14.140625" style="1" customWidth="1"/>
    <col min="6662" max="6665" width="9.140625" style="1"/>
    <col min="6666" max="6666" width="17" style="1" customWidth="1"/>
    <col min="6667" max="6910" width="9.140625" style="1"/>
    <col min="6911" max="6911" width="2" style="1" customWidth="1"/>
    <col min="6912" max="6912" width="8.7109375" style="1" customWidth="1"/>
    <col min="6913" max="6913" width="40.140625" style="1" customWidth="1"/>
    <col min="6914" max="6914" width="13.140625" style="1" customWidth="1"/>
    <col min="6915" max="6915" width="15.85546875" style="1" customWidth="1"/>
    <col min="6916" max="6916" width="10.5703125" style="1" bestFit="1" customWidth="1"/>
    <col min="6917" max="6917" width="14.140625" style="1" customWidth="1"/>
    <col min="6918" max="6921" width="9.140625" style="1"/>
    <col min="6922" max="6922" width="17" style="1" customWidth="1"/>
    <col min="6923" max="7166" width="9.140625" style="1"/>
    <col min="7167" max="7167" width="2" style="1" customWidth="1"/>
    <col min="7168" max="7168" width="8.7109375" style="1" customWidth="1"/>
    <col min="7169" max="7169" width="40.140625" style="1" customWidth="1"/>
    <col min="7170" max="7170" width="13.140625" style="1" customWidth="1"/>
    <col min="7171" max="7171" width="15.85546875" style="1" customWidth="1"/>
    <col min="7172" max="7172" width="10.5703125" style="1" bestFit="1" customWidth="1"/>
    <col min="7173" max="7173" width="14.140625" style="1" customWidth="1"/>
    <col min="7174" max="7177" width="9.140625" style="1"/>
    <col min="7178" max="7178" width="17" style="1" customWidth="1"/>
    <col min="7179" max="7422" width="9.140625" style="1"/>
    <col min="7423" max="7423" width="2" style="1" customWidth="1"/>
    <col min="7424" max="7424" width="8.7109375" style="1" customWidth="1"/>
    <col min="7425" max="7425" width="40.140625" style="1" customWidth="1"/>
    <col min="7426" max="7426" width="13.140625" style="1" customWidth="1"/>
    <col min="7427" max="7427" width="15.85546875" style="1" customWidth="1"/>
    <col min="7428" max="7428" width="10.5703125" style="1" bestFit="1" customWidth="1"/>
    <col min="7429" max="7429" width="14.140625" style="1" customWidth="1"/>
    <col min="7430" max="7433" width="9.140625" style="1"/>
    <col min="7434" max="7434" width="17" style="1" customWidth="1"/>
    <col min="7435" max="7678" width="9.140625" style="1"/>
    <col min="7679" max="7679" width="2" style="1" customWidth="1"/>
    <col min="7680" max="7680" width="8.7109375" style="1" customWidth="1"/>
    <col min="7681" max="7681" width="40.140625" style="1" customWidth="1"/>
    <col min="7682" max="7682" width="13.140625" style="1" customWidth="1"/>
    <col min="7683" max="7683" width="15.85546875" style="1" customWidth="1"/>
    <col min="7684" max="7684" width="10.5703125" style="1" bestFit="1" customWidth="1"/>
    <col min="7685" max="7685" width="14.140625" style="1" customWidth="1"/>
    <col min="7686" max="7689" width="9.140625" style="1"/>
    <col min="7690" max="7690" width="17" style="1" customWidth="1"/>
    <col min="7691" max="7934" width="9.140625" style="1"/>
    <col min="7935" max="7935" width="2" style="1" customWidth="1"/>
    <col min="7936" max="7936" width="8.7109375" style="1" customWidth="1"/>
    <col min="7937" max="7937" width="40.140625" style="1" customWidth="1"/>
    <col min="7938" max="7938" width="13.140625" style="1" customWidth="1"/>
    <col min="7939" max="7939" width="15.85546875" style="1" customWidth="1"/>
    <col min="7940" max="7940" width="10.5703125" style="1" bestFit="1" customWidth="1"/>
    <col min="7941" max="7941" width="14.140625" style="1" customWidth="1"/>
    <col min="7942" max="7945" width="9.140625" style="1"/>
    <col min="7946" max="7946" width="17" style="1" customWidth="1"/>
    <col min="7947" max="8190" width="9.140625" style="1"/>
    <col min="8191" max="8191" width="2" style="1" customWidth="1"/>
    <col min="8192" max="8192" width="8.7109375" style="1" customWidth="1"/>
    <col min="8193" max="8193" width="40.140625" style="1" customWidth="1"/>
    <col min="8194" max="8194" width="13.140625" style="1" customWidth="1"/>
    <col min="8195" max="8195" width="15.85546875" style="1" customWidth="1"/>
    <col min="8196" max="8196" width="10.5703125" style="1" bestFit="1" customWidth="1"/>
    <col min="8197" max="8197" width="14.140625" style="1" customWidth="1"/>
    <col min="8198" max="8201" width="9.140625" style="1"/>
    <col min="8202" max="8202" width="17" style="1" customWidth="1"/>
    <col min="8203" max="8446" width="9.140625" style="1"/>
    <col min="8447" max="8447" width="2" style="1" customWidth="1"/>
    <col min="8448" max="8448" width="8.7109375" style="1" customWidth="1"/>
    <col min="8449" max="8449" width="40.140625" style="1" customWidth="1"/>
    <col min="8450" max="8450" width="13.140625" style="1" customWidth="1"/>
    <col min="8451" max="8451" width="15.85546875" style="1" customWidth="1"/>
    <col min="8452" max="8452" width="10.5703125" style="1" bestFit="1" customWidth="1"/>
    <col min="8453" max="8453" width="14.140625" style="1" customWidth="1"/>
    <col min="8454" max="8457" width="9.140625" style="1"/>
    <col min="8458" max="8458" width="17" style="1" customWidth="1"/>
    <col min="8459" max="8702" width="9.140625" style="1"/>
    <col min="8703" max="8703" width="2" style="1" customWidth="1"/>
    <col min="8704" max="8704" width="8.7109375" style="1" customWidth="1"/>
    <col min="8705" max="8705" width="40.140625" style="1" customWidth="1"/>
    <col min="8706" max="8706" width="13.140625" style="1" customWidth="1"/>
    <col min="8707" max="8707" width="15.85546875" style="1" customWidth="1"/>
    <col min="8708" max="8708" width="10.5703125" style="1" bestFit="1" customWidth="1"/>
    <col min="8709" max="8709" width="14.140625" style="1" customWidth="1"/>
    <col min="8710" max="8713" width="9.140625" style="1"/>
    <col min="8714" max="8714" width="17" style="1" customWidth="1"/>
    <col min="8715" max="8958" width="9.140625" style="1"/>
    <col min="8959" max="8959" width="2" style="1" customWidth="1"/>
    <col min="8960" max="8960" width="8.7109375" style="1" customWidth="1"/>
    <col min="8961" max="8961" width="40.140625" style="1" customWidth="1"/>
    <col min="8962" max="8962" width="13.140625" style="1" customWidth="1"/>
    <col min="8963" max="8963" width="15.85546875" style="1" customWidth="1"/>
    <col min="8964" max="8964" width="10.5703125" style="1" bestFit="1" customWidth="1"/>
    <col min="8965" max="8965" width="14.140625" style="1" customWidth="1"/>
    <col min="8966" max="8969" width="9.140625" style="1"/>
    <col min="8970" max="8970" width="17" style="1" customWidth="1"/>
    <col min="8971" max="9214" width="9.140625" style="1"/>
    <col min="9215" max="9215" width="2" style="1" customWidth="1"/>
    <col min="9216" max="9216" width="8.7109375" style="1" customWidth="1"/>
    <col min="9217" max="9217" width="40.140625" style="1" customWidth="1"/>
    <col min="9218" max="9218" width="13.140625" style="1" customWidth="1"/>
    <col min="9219" max="9219" width="15.85546875" style="1" customWidth="1"/>
    <col min="9220" max="9220" width="10.5703125" style="1" bestFit="1" customWidth="1"/>
    <col min="9221" max="9221" width="14.140625" style="1" customWidth="1"/>
    <col min="9222" max="9225" width="9.140625" style="1"/>
    <col min="9226" max="9226" width="17" style="1" customWidth="1"/>
    <col min="9227" max="9470" width="9.140625" style="1"/>
    <col min="9471" max="9471" width="2" style="1" customWidth="1"/>
    <col min="9472" max="9472" width="8.7109375" style="1" customWidth="1"/>
    <col min="9473" max="9473" width="40.140625" style="1" customWidth="1"/>
    <col min="9474" max="9474" width="13.140625" style="1" customWidth="1"/>
    <col min="9475" max="9475" width="15.85546875" style="1" customWidth="1"/>
    <col min="9476" max="9476" width="10.5703125" style="1" bestFit="1" customWidth="1"/>
    <col min="9477" max="9477" width="14.140625" style="1" customWidth="1"/>
    <col min="9478" max="9481" width="9.140625" style="1"/>
    <col min="9482" max="9482" width="17" style="1" customWidth="1"/>
    <col min="9483" max="9726" width="9.140625" style="1"/>
    <col min="9727" max="9727" width="2" style="1" customWidth="1"/>
    <col min="9728" max="9728" width="8.7109375" style="1" customWidth="1"/>
    <col min="9729" max="9729" width="40.140625" style="1" customWidth="1"/>
    <col min="9730" max="9730" width="13.140625" style="1" customWidth="1"/>
    <col min="9731" max="9731" width="15.85546875" style="1" customWidth="1"/>
    <col min="9732" max="9732" width="10.5703125" style="1" bestFit="1" customWidth="1"/>
    <col min="9733" max="9733" width="14.140625" style="1" customWidth="1"/>
    <col min="9734" max="9737" width="9.140625" style="1"/>
    <col min="9738" max="9738" width="17" style="1" customWidth="1"/>
    <col min="9739" max="9982" width="9.140625" style="1"/>
    <col min="9983" max="9983" width="2" style="1" customWidth="1"/>
    <col min="9984" max="9984" width="8.7109375" style="1" customWidth="1"/>
    <col min="9985" max="9985" width="40.140625" style="1" customWidth="1"/>
    <col min="9986" max="9986" width="13.140625" style="1" customWidth="1"/>
    <col min="9987" max="9987" width="15.85546875" style="1" customWidth="1"/>
    <col min="9988" max="9988" width="10.5703125" style="1" bestFit="1" customWidth="1"/>
    <col min="9989" max="9989" width="14.140625" style="1" customWidth="1"/>
    <col min="9990" max="9993" width="9.140625" style="1"/>
    <col min="9994" max="9994" width="17" style="1" customWidth="1"/>
    <col min="9995" max="10238" width="9.140625" style="1"/>
    <col min="10239" max="10239" width="2" style="1" customWidth="1"/>
    <col min="10240" max="10240" width="8.7109375" style="1" customWidth="1"/>
    <col min="10241" max="10241" width="40.140625" style="1" customWidth="1"/>
    <col min="10242" max="10242" width="13.140625" style="1" customWidth="1"/>
    <col min="10243" max="10243" width="15.85546875" style="1" customWidth="1"/>
    <col min="10244" max="10244" width="10.5703125" style="1" bestFit="1" customWidth="1"/>
    <col min="10245" max="10245" width="14.140625" style="1" customWidth="1"/>
    <col min="10246" max="10249" width="9.140625" style="1"/>
    <col min="10250" max="10250" width="17" style="1" customWidth="1"/>
    <col min="10251" max="10494" width="9.140625" style="1"/>
    <col min="10495" max="10495" width="2" style="1" customWidth="1"/>
    <col min="10496" max="10496" width="8.7109375" style="1" customWidth="1"/>
    <col min="10497" max="10497" width="40.140625" style="1" customWidth="1"/>
    <col min="10498" max="10498" width="13.140625" style="1" customWidth="1"/>
    <col min="10499" max="10499" width="15.85546875" style="1" customWidth="1"/>
    <col min="10500" max="10500" width="10.5703125" style="1" bestFit="1" customWidth="1"/>
    <col min="10501" max="10501" width="14.140625" style="1" customWidth="1"/>
    <col min="10502" max="10505" width="9.140625" style="1"/>
    <col min="10506" max="10506" width="17" style="1" customWidth="1"/>
    <col min="10507" max="10750" width="9.140625" style="1"/>
    <col min="10751" max="10751" width="2" style="1" customWidth="1"/>
    <col min="10752" max="10752" width="8.7109375" style="1" customWidth="1"/>
    <col min="10753" max="10753" width="40.140625" style="1" customWidth="1"/>
    <col min="10754" max="10754" width="13.140625" style="1" customWidth="1"/>
    <col min="10755" max="10755" width="15.85546875" style="1" customWidth="1"/>
    <col min="10756" max="10756" width="10.5703125" style="1" bestFit="1" customWidth="1"/>
    <col min="10757" max="10757" width="14.140625" style="1" customWidth="1"/>
    <col min="10758" max="10761" width="9.140625" style="1"/>
    <col min="10762" max="10762" width="17" style="1" customWidth="1"/>
    <col min="10763" max="11006" width="9.140625" style="1"/>
    <col min="11007" max="11007" width="2" style="1" customWidth="1"/>
    <col min="11008" max="11008" width="8.7109375" style="1" customWidth="1"/>
    <col min="11009" max="11009" width="40.140625" style="1" customWidth="1"/>
    <col min="11010" max="11010" width="13.140625" style="1" customWidth="1"/>
    <col min="11011" max="11011" width="15.85546875" style="1" customWidth="1"/>
    <col min="11012" max="11012" width="10.5703125" style="1" bestFit="1" customWidth="1"/>
    <col min="11013" max="11013" width="14.140625" style="1" customWidth="1"/>
    <col min="11014" max="11017" width="9.140625" style="1"/>
    <col min="11018" max="11018" width="17" style="1" customWidth="1"/>
    <col min="11019" max="11262" width="9.140625" style="1"/>
    <col min="11263" max="11263" width="2" style="1" customWidth="1"/>
    <col min="11264" max="11264" width="8.7109375" style="1" customWidth="1"/>
    <col min="11265" max="11265" width="40.140625" style="1" customWidth="1"/>
    <col min="11266" max="11266" width="13.140625" style="1" customWidth="1"/>
    <col min="11267" max="11267" width="15.85546875" style="1" customWidth="1"/>
    <col min="11268" max="11268" width="10.5703125" style="1" bestFit="1" customWidth="1"/>
    <col min="11269" max="11269" width="14.140625" style="1" customWidth="1"/>
    <col min="11270" max="11273" width="9.140625" style="1"/>
    <col min="11274" max="11274" width="17" style="1" customWidth="1"/>
    <col min="11275" max="11518" width="9.140625" style="1"/>
    <col min="11519" max="11519" width="2" style="1" customWidth="1"/>
    <col min="11520" max="11520" width="8.7109375" style="1" customWidth="1"/>
    <col min="11521" max="11521" width="40.140625" style="1" customWidth="1"/>
    <col min="11522" max="11522" width="13.140625" style="1" customWidth="1"/>
    <col min="11523" max="11523" width="15.85546875" style="1" customWidth="1"/>
    <col min="11524" max="11524" width="10.5703125" style="1" bestFit="1" customWidth="1"/>
    <col min="11525" max="11525" width="14.140625" style="1" customWidth="1"/>
    <col min="11526" max="11529" width="9.140625" style="1"/>
    <col min="11530" max="11530" width="17" style="1" customWidth="1"/>
    <col min="11531" max="11774" width="9.140625" style="1"/>
    <col min="11775" max="11775" width="2" style="1" customWidth="1"/>
    <col min="11776" max="11776" width="8.7109375" style="1" customWidth="1"/>
    <col min="11777" max="11777" width="40.140625" style="1" customWidth="1"/>
    <col min="11778" max="11778" width="13.140625" style="1" customWidth="1"/>
    <col min="11779" max="11779" width="15.85546875" style="1" customWidth="1"/>
    <col min="11780" max="11780" width="10.5703125" style="1" bestFit="1" customWidth="1"/>
    <col min="11781" max="11781" width="14.140625" style="1" customWidth="1"/>
    <col min="11782" max="11785" width="9.140625" style="1"/>
    <col min="11786" max="11786" width="17" style="1" customWidth="1"/>
    <col min="11787" max="12030" width="9.140625" style="1"/>
    <col min="12031" max="12031" width="2" style="1" customWidth="1"/>
    <col min="12032" max="12032" width="8.7109375" style="1" customWidth="1"/>
    <col min="12033" max="12033" width="40.140625" style="1" customWidth="1"/>
    <col min="12034" max="12034" width="13.140625" style="1" customWidth="1"/>
    <col min="12035" max="12035" width="15.85546875" style="1" customWidth="1"/>
    <col min="12036" max="12036" width="10.5703125" style="1" bestFit="1" customWidth="1"/>
    <col min="12037" max="12037" width="14.140625" style="1" customWidth="1"/>
    <col min="12038" max="12041" width="9.140625" style="1"/>
    <col min="12042" max="12042" width="17" style="1" customWidth="1"/>
    <col min="12043" max="12286" width="9.140625" style="1"/>
    <col min="12287" max="12287" width="2" style="1" customWidth="1"/>
    <col min="12288" max="12288" width="8.7109375" style="1" customWidth="1"/>
    <col min="12289" max="12289" width="40.140625" style="1" customWidth="1"/>
    <col min="12290" max="12290" width="13.140625" style="1" customWidth="1"/>
    <col min="12291" max="12291" width="15.85546875" style="1" customWidth="1"/>
    <col min="12292" max="12292" width="10.5703125" style="1" bestFit="1" customWidth="1"/>
    <col min="12293" max="12293" width="14.140625" style="1" customWidth="1"/>
    <col min="12294" max="12297" width="9.140625" style="1"/>
    <col min="12298" max="12298" width="17" style="1" customWidth="1"/>
    <col min="12299" max="12542" width="9.140625" style="1"/>
    <col min="12543" max="12543" width="2" style="1" customWidth="1"/>
    <col min="12544" max="12544" width="8.7109375" style="1" customWidth="1"/>
    <col min="12545" max="12545" width="40.140625" style="1" customWidth="1"/>
    <col min="12546" max="12546" width="13.140625" style="1" customWidth="1"/>
    <col min="12547" max="12547" width="15.85546875" style="1" customWidth="1"/>
    <col min="12548" max="12548" width="10.5703125" style="1" bestFit="1" customWidth="1"/>
    <col min="12549" max="12549" width="14.140625" style="1" customWidth="1"/>
    <col min="12550" max="12553" width="9.140625" style="1"/>
    <col min="12554" max="12554" width="17" style="1" customWidth="1"/>
    <col min="12555" max="12798" width="9.140625" style="1"/>
    <col min="12799" max="12799" width="2" style="1" customWidth="1"/>
    <col min="12800" max="12800" width="8.7109375" style="1" customWidth="1"/>
    <col min="12801" max="12801" width="40.140625" style="1" customWidth="1"/>
    <col min="12802" max="12802" width="13.140625" style="1" customWidth="1"/>
    <col min="12803" max="12803" width="15.85546875" style="1" customWidth="1"/>
    <col min="12804" max="12804" width="10.5703125" style="1" bestFit="1" customWidth="1"/>
    <col min="12805" max="12805" width="14.140625" style="1" customWidth="1"/>
    <col min="12806" max="12809" width="9.140625" style="1"/>
    <col min="12810" max="12810" width="17" style="1" customWidth="1"/>
    <col min="12811" max="13054" width="9.140625" style="1"/>
    <col min="13055" max="13055" width="2" style="1" customWidth="1"/>
    <col min="13056" max="13056" width="8.7109375" style="1" customWidth="1"/>
    <col min="13057" max="13057" width="40.140625" style="1" customWidth="1"/>
    <col min="13058" max="13058" width="13.140625" style="1" customWidth="1"/>
    <col min="13059" max="13059" width="15.85546875" style="1" customWidth="1"/>
    <col min="13060" max="13060" width="10.5703125" style="1" bestFit="1" customWidth="1"/>
    <col min="13061" max="13061" width="14.140625" style="1" customWidth="1"/>
    <col min="13062" max="13065" width="9.140625" style="1"/>
    <col min="13066" max="13066" width="17" style="1" customWidth="1"/>
    <col min="13067" max="13310" width="9.140625" style="1"/>
    <col min="13311" max="13311" width="2" style="1" customWidth="1"/>
    <col min="13312" max="13312" width="8.7109375" style="1" customWidth="1"/>
    <col min="13313" max="13313" width="40.140625" style="1" customWidth="1"/>
    <col min="13314" max="13314" width="13.140625" style="1" customWidth="1"/>
    <col min="13315" max="13315" width="15.85546875" style="1" customWidth="1"/>
    <col min="13316" max="13316" width="10.5703125" style="1" bestFit="1" customWidth="1"/>
    <col min="13317" max="13317" width="14.140625" style="1" customWidth="1"/>
    <col min="13318" max="13321" width="9.140625" style="1"/>
    <col min="13322" max="13322" width="17" style="1" customWidth="1"/>
    <col min="13323" max="13566" width="9.140625" style="1"/>
    <col min="13567" max="13567" width="2" style="1" customWidth="1"/>
    <col min="13568" max="13568" width="8.7109375" style="1" customWidth="1"/>
    <col min="13569" max="13569" width="40.140625" style="1" customWidth="1"/>
    <col min="13570" max="13570" width="13.140625" style="1" customWidth="1"/>
    <col min="13571" max="13571" width="15.85546875" style="1" customWidth="1"/>
    <col min="13572" max="13572" width="10.5703125" style="1" bestFit="1" customWidth="1"/>
    <col min="13573" max="13573" width="14.140625" style="1" customWidth="1"/>
    <col min="13574" max="13577" width="9.140625" style="1"/>
    <col min="13578" max="13578" width="17" style="1" customWidth="1"/>
    <col min="13579" max="13822" width="9.140625" style="1"/>
    <col min="13823" max="13823" width="2" style="1" customWidth="1"/>
    <col min="13824" max="13824" width="8.7109375" style="1" customWidth="1"/>
    <col min="13825" max="13825" width="40.140625" style="1" customWidth="1"/>
    <col min="13826" max="13826" width="13.140625" style="1" customWidth="1"/>
    <col min="13827" max="13827" width="15.85546875" style="1" customWidth="1"/>
    <col min="13828" max="13828" width="10.5703125" style="1" bestFit="1" customWidth="1"/>
    <col min="13829" max="13829" width="14.140625" style="1" customWidth="1"/>
    <col min="13830" max="13833" width="9.140625" style="1"/>
    <col min="13834" max="13834" width="17" style="1" customWidth="1"/>
    <col min="13835" max="14078" width="9.140625" style="1"/>
    <col min="14079" max="14079" width="2" style="1" customWidth="1"/>
    <col min="14080" max="14080" width="8.7109375" style="1" customWidth="1"/>
    <col min="14081" max="14081" width="40.140625" style="1" customWidth="1"/>
    <col min="14082" max="14082" width="13.140625" style="1" customWidth="1"/>
    <col min="14083" max="14083" width="15.85546875" style="1" customWidth="1"/>
    <col min="14084" max="14084" width="10.5703125" style="1" bestFit="1" customWidth="1"/>
    <col min="14085" max="14085" width="14.140625" style="1" customWidth="1"/>
    <col min="14086" max="14089" width="9.140625" style="1"/>
    <col min="14090" max="14090" width="17" style="1" customWidth="1"/>
    <col min="14091" max="14334" width="9.140625" style="1"/>
    <col min="14335" max="14335" width="2" style="1" customWidth="1"/>
    <col min="14336" max="14336" width="8.7109375" style="1" customWidth="1"/>
    <col min="14337" max="14337" width="40.140625" style="1" customWidth="1"/>
    <col min="14338" max="14338" width="13.140625" style="1" customWidth="1"/>
    <col min="14339" max="14339" width="15.85546875" style="1" customWidth="1"/>
    <col min="14340" max="14340" width="10.5703125" style="1" bestFit="1" customWidth="1"/>
    <col min="14341" max="14341" width="14.140625" style="1" customWidth="1"/>
    <col min="14342" max="14345" width="9.140625" style="1"/>
    <col min="14346" max="14346" width="17" style="1" customWidth="1"/>
    <col min="14347" max="14590" width="9.140625" style="1"/>
    <col min="14591" max="14591" width="2" style="1" customWidth="1"/>
    <col min="14592" max="14592" width="8.7109375" style="1" customWidth="1"/>
    <col min="14593" max="14593" width="40.140625" style="1" customWidth="1"/>
    <col min="14594" max="14594" width="13.140625" style="1" customWidth="1"/>
    <col min="14595" max="14595" width="15.85546875" style="1" customWidth="1"/>
    <col min="14596" max="14596" width="10.5703125" style="1" bestFit="1" customWidth="1"/>
    <col min="14597" max="14597" width="14.140625" style="1" customWidth="1"/>
    <col min="14598" max="14601" width="9.140625" style="1"/>
    <col min="14602" max="14602" width="17" style="1" customWidth="1"/>
    <col min="14603" max="14846" width="9.140625" style="1"/>
    <col min="14847" max="14847" width="2" style="1" customWidth="1"/>
    <col min="14848" max="14848" width="8.7109375" style="1" customWidth="1"/>
    <col min="14849" max="14849" width="40.140625" style="1" customWidth="1"/>
    <col min="14850" max="14850" width="13.140625" style="1" customWidth="1"/>
    <col min="14851" max="14851" width="15.85546875" style="1" customWidth="1"/>
    <col min="14852" max="14852" width="10.5703125" style="1" bestFit="1" customWidth="1"/>
    <col min="14853" max="14853" width="14.140625" style="1" customWidth="1"/>
    <col min="14854" max="14857" width="9.140625" style="1"/>
    <col min="14858" max="14858" width="17" style="1" customWidth="1"/>
    <col min="14859" max="15102" width="9.140625" style="1"/>
    <col min="15103" max="15103" width="2" style="1" customWidth="1"/>
    <col min="15104" max="15104" width="8.7109375" style="1" customWidth="1"/>
    <col min="15105" max="15105" width="40.140625" style="1" customWidth="1"/>
    <col min="15106" max="15106" width="13.140625" style="1" customWidth="1"/>
    <col min="15107" max="15107" width="15.85546875" style="1" customWidth="1"/>
    <col min="15108" max="15108" width="10.5703125" style="1" bestFit="1" customWidth="1"/>
    <col min="15109" max="15109" width="14.140625" style="1" customWidth="1"/>
    <col min="15110" max="15113" width="9.140625" style="1"/>
    <col min="15114" max="15114" width="17" style="1" customWidth="1"/>
    <col min="15115" max="15358" width="9.140625" style="1"/>
    <col min="15359" max="15359" width="2" style="1" customWidth="1"/>
    <col min="15360" max="15360" width="8.7109375" style="1" customWidth="1"/>
    <col min="15361" max="15361" width="40.140625" style="1" customWidth="1"/>
    <col min="15362" max="15362" width="13.140625" style="1" customWidth="1"/>
    <col min="15363" max="15363" width="15.85546875" style="1" customWidth="1"/>
    <col min="15364" max="15364" width="10.5703125" style="1" bestFit="1" customWidth="1"/>
    <col min="15365" max="15365" width="14.140625" style="1" customWidth="1"/>
    <col min="15366" max="15369" width="9.140625" style="1"/>
    <col min="15370" max="15370" width="17" style="1" customWidth="1"/>
    <col min="15371" max="15614" width="9.140625" style="1"/>
    <col min="15615" max="15615" width="2" style="1" customWidth="1"/>
    <col min="15616" max="15616" width="8.7109375" style="1" customWidth="1"/>
    <col min="15617" max="15617" width="40.140625" style="1" customWidth="1"/>
    <col min="15618" max="15618" width="13.140625" style="1" customWidth="1"/>
    <col min="15619" max="15619" width="15.85546875" style="1" customWidth="1"/>
    <col min="15620" max="15620" width="10.5703125" style="1" bestFit="1" customWidth="1"/>
    <col min="15621" max="15621" width="14.140625" style="1" customWidth="1"/>
    <col min="15622" max="15625" width="9.140625" style="1"/>
    <col min="15626" max="15626" width="17" style="1" customWidth="1"/>
    <col min="15627" max="15870" width="9.140625" style="1"/>
    <col min="15871" max="15871" width="2" style="1" customWidth="1"/>
    <col min="15872" max="15872" width="8.7109375" style="1" customWidth="1"/>
    <col min="15873" max="15873" width="40.140625" style="1" customWidth="1"/>
    <col min="15874" max="15874" width="13.140625" style="1" customWidth="1"/>
    <col min="15875" max="15875" width="15.85546875" style="1" customWidth="1"/>
    <col min="15876" max="15876" width="10.5703125" style="1" bestFit="1" customWidth="1"/>
    <col min="15877" max="15877" width="14.140625" style="1" customWidth="1"/>
    <col min="15878" max="15881" width="9.140625" style="1"/>
    <col min="15882" max="15882" width="17" style="1" customWidth="1"/>
    <col min="15883" max="16126" width="9.140625" style="1"/>
    <col min="16127" max="16127" width="2" style="1" customWidth="1"/>
    <col min="16128" max="16128" width="8.7109375" style="1" customWidth="1"/>
    <col min="16129" max="16129" width="40.140625" style="1" customWidth="1"/>
    <col min="16130" max="16130" width="13.140625" style="1" customWidth="1"/>
    <col min="16131" max="16131" width="15.85546875" style="1" customWidth="1"/>
    <col min="16132" max="16132" width="10.5703125" style="1" bestFit="1" customWidth="1"/>
    <col min="16133" max="16133" width="14.140625" style="1" customWidth="1"/>
    <col min="16134" max="16137" width="9.140625" style="1"/>
    <col min="16138" max="16138" width="17" style="1" customWidth="1"/>
    <col min="16139" max="16384" width="9.140625" style="1"/>
  </cols>
  <sheetData>
    <row r="1" spans="1:6" ht="15.75" customHeight="1" x14ac:dyDescent="0.2">
      <c r="A1" s="119" t="s">
        <v>102</v>
      </c>
      <c r="B1" s="119"/>
      <c r="C1" s="119"/>
      <c r="D1" s="119"/>
    </row>
    <row r="2" spans="1:6" ht="15.75" customHeight="1" x14ac:dyDescent="0.2">
      <c r="A2" s="119"/>
      <c r="B2" s="119"/>
      <c r="C2" s="119"/>
      <c r="D2" s="119"/>
    </row>
    <row r="3" spans="1:6" ht="13.5" thickBot="1" x14ac:dyDescent="0.25">
      <c r="B3" s="25"/>
      <c r="D3" s="27"/>
    </row>
    <row r="4" spans="1:6" ht="16.5" thickBot="1" x14ac:dyDescent="0.3">
      <c r="A4" s="16"/>
      <c r="B4" s="186" t="s">
        <v>73</v>
      </c>
      <c r="C4" s="187"/>
      <c r="D4" s="188"/>
    </row>
    <row r="5" spans="1:6" ht="29.25" thickBot="1" x14ac:dyDescent="0.25">
      <c r="A5" s="4"/>
      <c r="B5" s="35" t="s">
        <v>0</v>
      </c>
      <c r="C5" s="36" t="s">
        <v>1</v>
      </c>
      <c r="D5" s="37" t="s">
        <v>68</v>
      </c>
    </row>
    <row r="6" spans="1:6" ht="14.25" x14ac:dyDescent="0.2">
      <c r="A6" s="4"/>
      <c r="B6" s="38">
        <v>1122</v>
      </c>
      <c r="C6" s="39" t="s">
        <v>64</v>
      </c>
      <c r="D6" s="40">
        <v>453</v>
      </c>
    </row>
    <row r="7" spans="1:6" ht="14.25" x14ac:dyDescent="0.2">
      <c r="B7" s="41">
        <v>1341</v>
      </c>
      <c r="C7" s="42" t="s">
        <v>2</v>
      </c>
      <c r="D7" s="43">
        <v>140</v>
      </c>
    </row>
    <row r="8" spans="1:6" ht="14.25" x14ac:dyDescent="0.2">
      <c r="B8" s="41">
        <v>1343</v>
      </c>
      <c r="C8" s="42" t="s">
        <v>3</v>
      </c>
      <c r="D8" s="43">
        <v>20</v>
      </c>
    </row>
    <row r="9" spans="1:6" ht="14.25" x14ac:dyDescent="0.2">
      <c r="B9" s="41">
        <v>1361</v>
      </c>
      <c r="C9" s="42" t="s">
        <v>4</v>
      </c>
      <c r="D9" s="43">
        <v>300</v>
      </c>
    </row>
    <row r="10" spans="1:6" ht="15" thickBot="1" x14ac:dyDescent="0.25">
      <c r="B10" s="44">
        <v>1511</v>
      </c>
      <c r="C10" s="45" t="s">
        <v>5</v>
      </c>
      <c r="D10" s="46">
        <v>12000</v>
      </c>
    </row>
    <row r="11" spans="1:6" ht="16.5" thickBot="1" x14ac:dyDescent="0.3">
      <c r="A11" s="5"/>
      <c r="B11" s="191" t="s">
        <v>6</v>
      </c>
      <c r="C11" s="192"/>
      <c r="D11" s="28">
        <f>SUM(D6:D10)</f>
        <v>12913</v>
      </c>
      <c r="F11" s="3"/>
    </row>
    <row r="12" spans="1:6" ht="14.25" x14ac:dyDescent="0.2">
      <c r="B12" s="47">
        <v>2111</v>
      </c>
      <c r="C12" s="48" t="s">
        <v>7</v>
      </c>
      <c r="D12" s="49">
        <v>4188</v>
      </c>
    </row>
    <row r="13" spans="1:6" ht="14.25" x14ac:dyDescent="0.2">
      <c r="B13" s="41">
        <v>2112</v>
      </c>
      <c r="C13" s="42" t="s">
        <v>8</v>
      </c>
      <c r="D13" s="43">
        <v>48</v>
      </c>
    </row>
    <row r="14" spans="1:6" ht="14.25" x14ac:dyDescent="0.2">
      <c r="B14" s="41">
        <v>2119</v>
      </c>
      <c r="C14" s="42" t="s">
        <v>99</v>
      </c>
      <c r="D14" s="50">
        <v>10</v>
      </c>
    </row>
    <row r="15" spans="1:6" ht="14.25" x14ac:dyDescent="0.2">
      <c r="B15" s="41">
        <v>2131</v>
      </c>
      <c r="C15" s="42" t="s">
        <v>9</v>
      </c>
      <c r="D15" s="43">
        <v>300</v>
      </c>
    </row>
    <row r="16" spans="1:6" ht="14.25" x14ac:dyDescent="0.2">
      <c r="B16" s="41">
        <v>2132</v>
      </c>
      <c r="C16" s="42" t="s">
        <v>10</v>
      </c>
      <c r="D16" s="50">
        <v>7783</v>
      </c>
    </row>
    <row r="17" spans="1:7" ht="14.25" x14ac:dyDescent="0.2">
      <c r="B17" s="41">
        <v>2139</v>
      </c>
      <c r="C17" s="42" t="s">
        <v>11</v>
      </c>
      <c r="D17" s="43">
        <v>42</v>
      </c>
    </row>
    <row r="18" spans="1:7" ht="14.25" x14ac:dyDescent="0.2">
      <c r="B18" s="41">
        <v>2141</v>
      </c>
      <c r="C18" s="42" t="s">
        <v>12</v>
      </c>
      <c r="D18" s="43">
        <v>3</v>
      </c>
    </row>
    <row r="19" spans="1:7" ht="14.25" x14ac:dyDescent="0.2">
      <c r="B19" s="41">
        <v>2329</v>
      </c>
      <c r="C19" s="42" t="s">
        <v>13</v>
      </c>
      <c r="D19" s="43">
        <v>100</v>
      </c>
    </row>
    <row r="20" spans="1:7" ht="15" thickBot="1" x14ac:dyDescent="0.25">
      <c r="B20" s="44">
        <v>2343</v>
      </c>
      <c r="C20" s="45" t="s">
        <v>14</v>
      </c>
      <c r="D20" s="46">
        <v>74</v>
      </c>
    </row>
    <row r="21" spans="1:7" ht="16.5" thickBot="1" x14ac:dyDescent="0.3">
      <c r="A21" s="5"/>
      <c r="B21" s="191" t="s">
        <v>15</v>
      </c>
      <c r="C21" s="192"/>
      <c r="D21" s="28">
        <f>SUM(D12:D20)</f>
        <v>12548</v>
      </c>
    </row>
    <row r="22" spans="1:7" ht="16.5" thickBot="1" x14ac:dyDescent="0.3">
      <c r="A22" s="5"/>
      <c r="B22" s="93">
        <v>3112</v>
      </c>
      <c r="C22" s="95" t="s">
        <v>105</v>
      </c>
      <c r="D22" s="94">
        <v>1000</v>
      </c>
    </row>
    <row r="23" spans="1:7" ht="16.5" thickBot="1" x14ac:dyDescent="0.3">
      <c r="A23" s="5"/>
      <c r="B23" s="193" t="s">
        <v>104</v>
      </c>
      <c r="C23" s="199"/>
      <c r="D23" s="28">
        <f>D22</f>
        <v>1000</v>
      </c>
    </row>
    <row r="24" spans="1:7" ht="14.25" x14ac:dyDescent="0.2">
      <c r="B24" s="47">
        <v>4112</v>
      </c>
      <c r="C24" s="51" t="s">
        <v>77</v>
      </c>
      <c r="D24" s="40">
        <f>1511+174</f>
        <v>1685</v>
      </c>
    </row>
    <row r="25" spans="1:7" ht="14.25" x14ac:dyDescent="0.2">
      <c r="B25" s="41">
        <v>4116</v>
      </c>
      <c r="C25" s="42" t="s">
        <v>16</v>
      </c>
      <c r="D25" s="43">
        <v>1020</v>
      </c>
    </row>
    <row r="26" spans="1:7" ht="14.25" x14ac:dyDescent="0.2">
      <c r="B26" s="41">
        <v>4137</v>
      </c>
      <c r="C26" s="10" t="s">
        <v>76</v>
      </c>
      <c r="D26" s="43">
        <f>16+80+1817+1811+1827+13517</f>
        <v>19068</v>
      </c>
    </row>
    <row r="27" spans="1:7" ht="15" thickBot="1" x14ac:dyDescent="0.25">
      <c r="B27" s="41">
        <v>4139</v>
      </c>
      <c r="C27" s="42" t="s">
        <v>17</v>
      </c>
      <c r="D27" s="43">
        <v>432</v>
      </c>
    </row>
    <row r="28" spans="1:7" ht="16.5" thickBot="1" x14ac:dyDescent="0.3">
      <c r="B28" s="193" t="s">
        <v>18</v>
      </c>
      <c r="C28" s="194"/>
      <c r="D28" s="29">
        <f>SUM(D24:D27)</f>
        <v>22205</v>
      </c>
    </row>
    <row r="29" spans="1:7" ht="16.5" thickBot="1" x14ac:dyDescent="0.3">
      <c r="A29" s="16"/>
      <c r="B29" s="189" t="s">
        <v>74</v>
      </c>
      <c r="C29" s="190"/>
      <c r="D29" s="30">
        <f>D11+D21+D28+D23</f>
        <v>48666</v>
      </c>
    </row>
    <row r="30" spans="1:7" ht="20.25" customHeight="1" thickBot="1" x14ac:dyDescent="0.25">
      <c r="B30" s="195" t="s">
        <v>75</v>
      </c>
      <c r="C30" s="196"/>
      <c r="D30" s="31">
        <v>-432</v>
      </c>
    </row>
    <row r="31" spans="1:7" ht="16.5" thickBot="1" x14ac:dyDescent="0.3">
      <c r="A31" s="17"/>
      <c r="B31" s="189" t="s">
        <v>19</v>
      </c>
      <c r="C31" s="190"/>
      <c r="D31" s="30">
        <f>D29+D30</f>
        <v>48234</v>
      </c>
      <c r="F31" s="3"/>
    </row>
    <row r="32" spans="1:7" ht="27" customHeight="1" thickBot="1" x14ac:dyDescent="0.3">
      <c r="A32" s="6"/>
      <c r="B32" s="26">
        <v>8115</v>
      </c>
      <c r="C32" s="18" t="s">
        <v>20</v>
      </c>
      <c r="D32" s="32">
        <f>86+4887+660+500</f>
        <v>6133</v>
      </c>
      <c r="F32" s="2"/>
      <c r="G32" s="9"/>
    </row>
    <row r="33" spans="1:5" ht="17.25" customHeight="1" thickBot="1" x14ac:dyDescent="0.3">
      <c r="A33" s="6"/>
      <c r="B33" s="197" t="s">
        <v>103</v>
      </c>
      <c r="C33" s="198"/>
      <c r="D33" s="33">
        <f>D32</f>
        <v>6133</v>
      </c>
    </row>
    <row r="34" spans="1:5" ht="16.5" thickBot="1" x14ac:dyDescent="0.3">
      <c r="A34" s="11"/>
      <c r="B34" s="189" t="s">
        <v>21</v>
      </c>
      <c r="C34" s="190"/>
      <c r="D34" s="30">
        <f>D31+D33</f>
        <v>54367</v>
      </c>
    </row>
    <row r="35" spans="1:5" x14ac:dyDescent="0.2">
      <c r="D35" s="27"/>
    </row>
    <row r="36" spans="1:5" x14ac:dyDescent="0.2">
      <c r="D36" s="27"/>
    </row>
    <row r="38" spans="1:5" x14ac:dyDescent="0.2">
      <c r="E38" s="3"/>
    </row>
  </sheetData>
  <mergeCells count="11">
    <mergeCell ref="B4:D4"/>
    <mergeCell ref="B29:C29"/>
    <mergeCell ref="B31:C31"/>
    <mergeCell ref="B34:C34"/>
    <mergeCell ref="A1:D2"/>
    <mergeCell ref="B11:C11"/>
    <mergeCell ref="B21:C21"/>
    <mergeCell ref="B28:C28"/>
    <mergeCell ref="B30:C30"/>
    <mergeCell ref="B33:C33"/>
    <mergeCell ref="B23:C23"/>
  </mergeCells>
  <pageMargins left="0.59055118110236227" right="0.59055118110236227" top="0.98425196850393704" bottom="0.98425196850393704" header="0.51181102362204722" footer="0.51181102362204722"/>
  <pageSetup paperSize="9" scale="99" orientation="portrait" r:id="rId1"/>
  <headerFooter alignWithMargins="0"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 1-3</vt:lpstr>
      <vt:lpstr>příjmy 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2016-12-21T12:41:50Z</dcterms:modified>
</cp:coreProperties>
</file>