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345" windowWidth="14805" windowHeight="7770"/>
  </bookViews>
  <sheets>
    <sheet name="výdaje 1-11" sheetId="5" r:id="rId1"/>
    <sheet name="příjmy 1-11" sheetId="4" r:id="rId2"/>
  </sheets>
  <calcPr calcId="145621"/>
</workbook>
</file>

<file path=xl/calcChain.xml><?xml version="1.0" encoding="utf-8"?>
<calcChain xmlns="http://schemas.openxmlformats.org/spreadsheetml/2006/main">
  <c r="G266" i="5" l="1"/>
  <c r="G263" i="5"/>
  <c r="G262" i="5"/>
  <c r="G209" i="5"/>
  <c r="G193" i="5"/>
  <c r="G181" i="5"/>
  <c r="G174" i="5"/>
  <c r="G158" i="5"/>
  <c r="G157" i="5"/>
  <c r="G156" i="5"/>
  <c r="G155" i="5"/>
  <c r="G154" i="5"/>
  <c r="G139" i="5"/>
  <c r="G136" i="5"/>
  <c r="G135" i="5"/>
  <c r="G70" i="5"/>
  <c r="G69" i="5"/>
  <c r="G68" i="5"/>
  <c r="G35" i="5"/>
  <c r="G13" i="5"/>
  <c r="F160" i="5"/>
  <c r="E160" i="5"/>
  <c r="E35" i="5"/>
  <c r="F284" i="5" l="1"/>
  <c r="E284" i="5"/>
  <c r="F267" i="5"/>
  <c r="E267" i="5"/>
  <c r="G261" i="5"/>
  <c r="G258" i="5"/>
  <c r="G240" i="5"/>
  <c r="E222" i="5"/>
  <c r="G217" i="5"/>
  <c r="G215" i="5"/>
  <c r="F182" i="5"/>
  <c r="E182" i="5"/>
  <c r="F175" i="5"/>
  <c r="G144" i="5"/>
  <c r="F129" i="5"/>
  <c r="E129" i="5"/>
  <c r="G128" i="5"/>
  <c r="G117" i="5"/>
  <c r="G88" i="5"/>
  <c r="F65" i="5"/>
  <c r="E65" i="5"/>
  <c r="G52" i="5"/>
  <c r="G33" i="5"/>
  <c r="F20" i="5"/>
  <c r="E20" i="5"/>
  <c r="G12" i="5"/>
  <c r="G129" i="5" l="1"/>
  <c r="G20" i="5"/>
  <c r="D39" i="4"/>
  <c r="E39" i="4"/>
  <c r="D35" i="4" l="1"/>
  <c r="E33" i="4"/>
  <c r="D33" i="4"/>
  <c r="F288" i="5" l="1"/>
  <c r="F222" i="5" l="1"/>
  <c r="E108" i="5"/>
  <c r="F42" i="5"/>
  <c r="E9" i="5"/>
  <c r="G235" i="5"/>
  <c r="G220" i="5"/>
  <c r="G116" i="5"/>
  <c r="G115" i="5"/>
  <c r="E100" i="5"/>
  <c r="G84" i="5"/>
  <c r="E11" i="4"/>
  <c r="D11" i="4"/>
  <c r="F11" i="4" l="1"/>
  <c r="F100" i="5"/>
  <c r="G168" i="5" l="1"/>
  <c r="G171" i="5"/>
  <c r="G118" i="5"/>
  <c r="G120" i="5"/>
  <c r="G121" i="5"/>
  <c r="G106" i="5"/>
  <c r="G256" i="5" l="1"/>
  <c r="G257" i="5"/>
  <c r="G247" i="5"/>
  <c r="G234" i="5" l="1"/>
  <c r="G19" i="5"/>
  <c r="G214" i="5" l="1"/>
  <c r="G169" i="5"/>
  <c r="E281" i="5" l="1"/>
  <c r="F108" i="5" l="1"/>
  <c r="G96" i="5"/>
  <c r="G283" i="5" l="1"/>
  <c r="G276" i="5"/>
  <c r="G198" i="5"/>
  <c r="G188" i="5"/>
  <c r="G150" i="5"/>
  <c r="G142" i="5"/>
  <c r="E42" i="5"/>
  <c r="G38" i="5"/>
  <c r="G37" i="5"/>
  <c r="F27" i="5"/>
  <c r="E27" i="5"/>
  <c r="E35" i="4"/>
  <c r="E21" i="4"/>
  <c r="G202" i="5" l="1"/>
  <c r="G203" i="5"/>
  <c r="G204" i="5"/>
  <c r="G194" i="5"/>
  <c r="G173" i="5"/>
  <c r="G170" i="5"/>
  <c r="G167" i="5"/>
  <c r="G166" i="5"/>
  <c r="G165" i="5"/>
  <c r="E175" i="5"/>
  <c r="G164" i="5"/>
  <c r="G163" i="5"/>
  <c r="G149" i="5"/>
  <c r="G126" i="5"/>
  <c r="G127" i="5"/>
  <c r="G122" i="5"/>
  <c r="G58" i="5"/>
  <c r="G40" i="5"/>
  <c r="G41" i="5"/>
  <c r="G26" i="5"/>
  <c r="G18" i="5"/>
  <c r="E24" i="4"/>
  <c r="D24" i="4"/>
  <c r="G175" i="5" l="1"/>
  <c r="G42" i="5"/>
  <c r="G284" i="5"/>
  <c r="F281" i="5"/>
  <c r="F274" i="5"/>
  <c r="E274" i="5"/>
  <c r="G273" i="5"/>
  <c r="F271" i="5"/>
  <c r="E271" i="5"/>
  <c r="G270" i="5"/>
  <c r="G265" i="5"/>
  <c r="G264" i="5"/>
  <c r="G260" i="5"/>
  <c r="G259" i="5"/>
  <c r="G255" i="5"/>
  <c r="G254" i="5"/>
  <c r="G253" i="5"/>
  <c r="G252" i="5"/>
  <c r="G251" i="5"/>
  <c r="G250" i="5"/>
  <c r="G249" i="5"/>
  <c r="G248" i="5"/>
  <c r="G246" i="5"/>
  <c r="G245" i="5"/>
  <c r="G244" i="5"/>
  <c r="G243" i="5"/>
  <c r="G242" i="5"/>
  <c r="G241" i="5"/>
  <c r="G239" i="5"/>
  <c r="G238" i="5"/>
  <c r="G237" i="5"/>
  <c r="G236" i="5"/>
  <c r="G233" i="5"/>
  <c r="G232" i="5"/>
  <c r="G231" i="5"/>
  <c r="G230" i="5"/>
  <c r="G229" i="5"/>
  <c r="G221" i="5"/>
  <c r="G219" i="5"/>
  <c r="G218" i="5"/>
  <c r="G216" i="5"/>
  <c r="G213" i="5"/>
  <c r="G212" i="5"/>
  <c r="G211" i="5"/>
  <c r="G210" i="5"/>
  <c r="F205" i="5"/>
  <c r="E205" i="5"/>
  <c r="G201" i="5"/>
  <c r="G200" i="5"/>
  <c r="G199" i="5"/>
  <c r="G197" i="5"/>
  <c r="G196" i="5"/>
  <c r="G195" i="5"/>
  <c r="G192" i="5"/>
  <c r="F189" i="5"/>
  <c r="E189" i="5"/>
  <c r="G180" i="5"/>
  <c r="G179" i="5"/>
  <c r="G177" i="5"/>
  <c r="G159" i="5"/>
  <c r="F151" i="5"/>
  <c r="E151" i="5"/>
  <c r="G148" i="5"/>
  <c r="G147" i="5"/>
  <c r="G146" i="5"/>
  <c r="G145" i="5"/>
  <c r="G143" i="5"/>
  <c r="G141" i="5"/>
  <c r="G140" i="5"/>
  <c r="G138" i="5"/>
  <c r="F133" i="5"/>
  <c r="E133" i="5"/>
  <c r="G132" i="5"/>
  <c r="F124" i="5"/>
  <c r="E124" i="5"/>
  <c r="G123" i="5"/>
  <c r="G119" i="5"/>
  <c r="G114" i="5"/>
  <c r="F112" i="5"/>
  <c r="E112" i="5"/>
  <c r="G111" i="5"/>
  <c r="G107" i="5"/>
  <c r="G105" i="5"/>
  <c r="G104" i="5"/>
  <c r="G103" i="5"/>
  <c r="G102" i="5"/>
  <c r="G99" i="5"/>
  <c r="G98" i="5"/>
  <c r="G97" i="5"/>
  <c r="G95" i="5"/>
  <c r="G94" i="5"/>
  <c r="G93" i="5"/>
  <c r="G92" i="5"/>
  <c r="G91" i="5"/>
  <c r="G90" i="5"/>
  <c r="G89" i="5"/>
  <c r="G87" i="5"/>
  <c r="G86" i="5"/>
  <c r="G85" i="5"/>
  <c r="F81" i="5"/>
  <c r="E81" i="5"/>
  <c r="G80" i="5"/>
  <c r="F77" i="5"/>
  <c r="E77" i="5"/>
  <c r="G76" i="5"/>
  <c r="F74" i="5"/>
  <c r="E74" i="5"/>
  <c r="G73" i="5"/>
  <c r="G72" i="5"/>
  <c r="G71" i="5"/>
  <c r="G67" i="5"/>
  <c r="G64" i="5"/>
  <c r="F59" i="5"/>
  <c r="E59" i="5"/>
  <c r="G57" i="5"/>
  <c r="G56" i="5"/>
  <c r="G55" i="5"/>
  <c r="G54" i="5"/>
  <c r="G53" i="5"/>
  <c r="G51" i="5"/>
  <c r="F49" i="5"/>
  <c r="E49" i="5"/>
  <c r="G48" i="5"/>
  <c r="G47" i="5"/>
  <c r="F45" i="5"/>
  <c r="G45" i="5" s="1"/>
  <c r="G44" i="5"/>
  <c r="G34" i="5"/>
  <c r="F31" i="5"/>
  <c r="G31" i="5" s="1"/>
  <c r="G30" i="5"/>
  <c r="G25" i="5"/>
  <c r="G24" i="5"/>
  <c r="G23" i="5"/>
  <c r="G22" i="5"/>
  <c r="F15" i="5"/>
  <c r="E15" i="5"/>
  <c r="G14" i="5"/>
  <c r="G11" i="5"/>
  <c r="F9" i="5"/>
  <c r="G8" i="5"/>
  <c r="G7" i="5"/>
  <c r="G6" i="5"/>
  <c r="D21" i="4"/>
  <c r="D26" i="4" s="1"/>
  <c r="E26" i="4"/>
  <c r="F287" i="5" l="1"/>
  <c r="E287" i="5"/>
  <c r="E289" i="5" s="1"/>
  <c r="G15" i="5"/>
  <c r="G189" i="5"/>
  <c r="F26" i="4"/>
  <c r="G108" i="5"/>
  <c r="G267" i="5"/>
  <c r="G274" i="5"/>
  <c r="G271" i="5"/>
  <c r="G182" i="5"/>
  <c r="G77" i="5"/>
  <c r="G65" i="5"/>
  <c r="G112" i="5"/>
  <c r="G124" i="5"/>
  <c r="G49" i="5"/>
  <c r="G100" i="5"/>
  <c r="G151" i="5"/>
  <c r="G81" i="5"/>
  <c r="G205" i="5"/>
  <c r="G160" i="5"/>
  <c r="G133" i="5"/>
  <c r="G222" i="5"/>
  <c r="G74" i="5"/>
  <c r="G59" i="5"/>
  <c r="G27" i="5"/>
  <c r="G9" i="5"/>
  <c r="F33" i="4"/>
  <c r="D34" i="4"/>
  <c r="F21" i="4"/>
  <c r="E34" i="4"/>
  <c r="G287" i="5" l="1"/>
  <c r="F289" i="5"/>
  <c r="D36" i="4"/>
  <c r="D40" i="4" s="1"/>
  <c r="G289" i="5"/>
  <c r="E36" i="4"/>
  <c r="E40" i="4" s="1"/>
  <c r="F34" i="4"/>
  <c r="F36" i="4" l="1"/>
  <c r="F40" i="4"/>
</calcChain>
</file>

<file path=xl/comments1.xml><?xml version="1.0" encoding="utf-8"?>
<comments xmlns="http://schemas.openxmlformats.org/spreadsheetml/2006/main">
  <authors>
    <author>Autor</author>
  </authors>
  <commentList>
    <comment ref="C280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toto není konsolidační položka, ale nezahrnuje se do celkového součtu</t>
        </r>
      </text>
    </comment>
  </commentList>
</comments>
</file>

<file path=xl/sharedStrings.xml><?xml version="1.0" encoding="utf-8"?>
<sst xmlns="http://schemas.openxmlformats.org/spreadsheetml/2006/main" count="309" uniqueCount="163">
  <si>
    <t>Statutární město Ostrava</t>
  </si>
  <si>
    <t>Městský obvod Hrabová</t>
  </si>
  <si>
    <t>položka</t>
  </si>
  <si>
    <t>název položky</t>
  </si>
  <si>
    <t>upravený rozpočet                  (tis. Kč)</t>
  </si>
  <si>
    <t>skutečnost</t>
  </si>
  <si>
    <t>%</t>
  </si>
  <si>
    <t>Poplatek ze psů</t>
  </si>
  <si>
    <t>Poplatek za užívání veřejného prostranství</t>
  </si>
  <si>
    <t>Správní poplatky</t>
  </si>
  <si>
    <t>Daň z nemovitých věcí</t>
  </si>
  <si>
    <t>DAŇOVÉ PŘÍJMY CELKEM</t>
  </si>
  <si>
    <t>Příjmy z poskytování služeb a výrobků</t>
  </si>
  <si>
    <t>Příjmy z prodeje zboží /kolumbární desky/</t>
  </si>
  <si>
    <r>
      <t>Ostatní příjmy z vlastní činnosti /</t>
    </r>
    <r>
      <rPr>
        <sz val="8"/>
        <rFont val="Arial"/>
        <family val="2"/>
        <charset val="238"/>
      </rPr>
      <t>věcná břemena</t>
    </r>
    <r>
      <rPr>
        <sz val="11"/>
        <color theme="1"/>
        <rFont val="Calibri"/>
        <family val="2"/>
        <scheme val="minor"/>
      </rPr>
      <t>/</t>
    </r>
  </si>
  <si>
    <t>Příjmy z pronájmu pozemků</t>
  </si>
  <si>
    <t>Příjmy z pronájmu ost. nemovit. a jejich částí</t>
  </si>
  <si>
    <t>Ostatní příjmy z pronájmu majetku</t>
  </si>
  <si>
    <t>Příjmy z úroků</t>
  </si>
  <si>
    <t>Sankční platby přijaté od jiných subjektů</t>
  </si>
  <si>
    <t>Přijaté nekapitálové příspěvky a náhrady</t>
  </si>
  <si>
    <t>NEDAŇOVÉ PŘÍJMY CELKEM</t>
  </si>
  <si>
    <t>Příjmy z prodeje pozemků</t>
  </si>
  <si>
    <t>KAPITÁLOVÉ PŘÍJMY CELKEM</t>
  </si>
  <si>
    <t>Neinvestiční př.transfery ze SR v rámci souhr.dot.vztahu</t>
  </si>
  <si>
    <t>Ostatní neinvest. přijaté transfery ze SR</t>
  </si>
  <si>
    <t>Převody z ostatních vlastních fondů</t>
  </si>
  <si>
    <t>Převody z rozpočtových účtů (K)</t>
  </si>
  <si>
    <t xml:space="preserve">PŘÍJMY CELKEM </t>
  </si>
  <si>
    <t>PŘÍJMY CELKEM PO KONSOLIDACI</t>
  </si>
  <si>
    <t xml:space="preserve">Změna stavu krátkodobých prostředků na bank. účtech </t>
  </si>
  <si>
    <t>FINANCOVÁNÍ CELKEM</t>
  </si>
  <si>
    <t>CELKOVÉ ZDROJE</t>
  </si>
  <si>
    <t xml:space="preserve"> Statutární město Ostrava</t>
  </si>
  <si>
    <t xml:space="preserve">                      Městský obvod Hrabová</t>
  </si>
  <si>
    <t>paragraf</t>
  </si>
  <si>
    <t>upravený rozpočet       (tis. Kč)</t>
  </si>
  <si>
    <t>Doprava</t>
  </si>
  <si>
    <t>Drobný hmotný dlouhodobý majetek</t>
  </si>
  <si>
    <t>Nákup materiálu j.n.</t>
  </si>
  <si>
    <t>Nákup ostatních služeb</t>
  </si>
  <si>
    <t>Opravy a udržování</t>
  </si>
  <si>
    <t>Budovy, haly a stavby</t>
  </si>
  <si>
    <t>Silnice</t>
  </si>
  <si>
    <t>Ostatní záležitosti pozemních komunikací</t>
  </si>
  <si>
    <t>Konzultační, poradenské a právní služby</t>
  </si>
  <si>
    <t>Neinvestiční příspěvky zřízeným příspěvkovým org.</t>
  </si>
  <si>
    <t>Předškolní zařízení</t>
  </si>
  <si>
    <t>Ostatní osobní výdaje</t>
  </si>
  <si>
    <t>Povinné poj.na soc.zab.a přísp.na st.pol.zaměstn.</t>
  </si>
  <si>
    <t>Povinné pojistné na veřejné zdravotní pojištění</t>
  </si>
  <si>
    <t>Teplo</t>
  </si>
  <si>
    <t>Základní škola</t>
  </si>
  <si>
    <t>Kultura, církve a sdělovací prostředky</t>
  </si>
  <si>
    <t>Neinvestiční transfery spolkům</t>
  </si>
  <si>
    <t>Divadelní činnost</t>
  </si>
  <si>
    <t>Hudební činnost</t>
  </si>
  <si>
    <t>Činnosti knihovnické</t>
  </si>
  <si>
    <t>Rozhlas a televize</t>
  </si>
  <si>
    <t>Ostatní záležitosi sdělovacích prostředků - Hrab. listy</t>
  </si>
  <si>
    <t>Odměny za užití duševního vlastnictví</t>
  </si>
  <si>
    <t>Nájemné</t>
  </si>
  <si>
    <t>Pohoštění</t>
  </si>
  <si>
    <t>Věcné dary</t>
  </si>
  <si>
    <t>Dary obyvatelstvu</t>
  </si>
  <si>
    <t>Ostatní záležitosti kultury,církví a sděl. prostředků</t>
  </si>
  <si>
    <t>34 Tělovýchova a zájmová činnost</t>
  </si>
  <si>
    <t>Neinvestiční transfery občanským sdružením</t>
  </si>
  <si>
    <t>Ostatní tělovýchovná činnost</t>
  </si>
  <si>
    <t>Léky a zdravotnický materiál</t>
  </si>
  <si>
    <t>Neinvestiční transfery občanských sdružením</t>
  </si>
  <si>
    <t>Využití volného času dětí a mládeže</t>
  </si>
  <si>
    <t>Ostatní zájmová činnost a rekreace</t>
  </si>
  <si>
    <t>35 Zdravotnictví</t>
  </si>
  <si>
    <t>Neinvestční transfery obecně prosp. spol.</t>
  </si>
  <si>
    <t>Hospice</t>
  </si>
  <si>
    <t>Bydlení, komunální služby a územní rozvoj</t>
  </si>
  <si>
    <t>Studená voda</t>
  </si>
  <si>
    <t>Plyn</t>
  </si>
  <si>
    <t>Elektrická energie</t>
  </si>
  <si>
    <t>Ostatní neinvestiční výdaje j.n.</t>
  </si>
  <si>
    <t>Bytové hospodářství</t>
  </si>
  <si>
    <t>Nebytové hospodářství</t>
  </si>
  <si>
    <t>Veřejné osvětlení</t>
  </si>
  <si>
    <t>Pohonné hmoty a maziva</t>
  </si>
  <si>
    <t>Pohřebnictví</t>
  </si>
  <si>
    <t>Platby daní a poplatků státnímu rozpočtu</t>
  </si>
  <si>
    <t>Komunální služby a územní rozvoj j.n.</t>
  </si>
  <si>
    <t>Ochrana životního prostředí</t>
  </si>
  <si>
    <t>Sběr a svoz komunálních odpadů</t>
  </si>
  <si>
    <t>Platy zaměstnanců v pracovním poměru</t>
  </si>
  <si>
    <t>Potraviny</t>
  </si>
  <si>
    <t>Ochranné pomůcky</t>
  </si>
  <si>
    <t>Služby peněžních ústavů</t>
  </si>
  <si>
    <t>Péče o vzhled obcí a veřejnou zeleň</t>
  </si>
  <si>
    <t>Ostatní činnosti související se službami pro obyvatelstvo</t>
  </si>
  <si>
    <t>Ost.činnosti související se službami pro obyvatelstvo</t>
  </si>
  <si>
    <t>Ostatní záležitosti sociálních věcí a pol. zaměstnanosti</t>
  </si>
  <si>
    <t>Civilní připravenost na krizové stavy</t>
  </si>
  <si>
    <t>Požární ochrana a integrovaný záchranný systém</t>
  </si>
  <si>
    <t>Ostatní neinv. transfery nezisk. a podob. organizacím</t>
  </si>
  <si>
    <t>Státní moc, státní správa, územní samospráva a politické strany</t>
  </si>
  <si>
    <t>Odměny členů zastupitelstev obcí a krajů</t>
  </si>
  <si>
    <t>Cestovné (tuzemské i zahraniční)</t>
  </si>
  <si>
    <t>Zastupitelstva obcí</t>
  </si>
  <si>
    <t>Povinné pojistné na úrazové pojištění</t>
  </si>
  <si>
    <t>Knihy, účební pomůcky a tisk</t>
  </si>
  <si>
    <t>Služby, školení a vzdělávání</t>
  </si>
  <si>
    <t>Účastnické poplatky na konference</t>
  </si>
  <si>
    <t>Nájem za nájem s právem koupě</t>
  </si>
  <si>
    <t>Zaplacené sankce</t>
  </si>
  <si>
    <t>Nákup kolků</t>
  </si>
  <si>
    <t>Náhrady mezd v době nemoci</t>
  </si>
  <si>
    <t>Ostatní neinvestiční transfery obyvatelstvu</t>
  </si>
  <si>
    <t>Činnost místní správy</t>
  </si>
  <si>
    <t>Finanční operace</t>
  </si>
  <si>
    <t>Obecné příjmy a výdaje z finančních operací</t>
  </si>
  <si>
    <t>Pojištění funkčně nespecifikované</t>
  </si>
  <si>
    <r>
      <t xml:space="preserve">Převody vlastním fondům v rozpočtech </t>
    </r>
    <r>
      <rPr>
        <b/>
        <sz val="9"/>
        <rFont val="Arial"/>
        <family val="2"/>
        <charset val="238"/>
      </rPr>
      <t>územní úrovně</t>
    </r>
  </si>
  <si>
    <t>Ostatní finanční operace</t>
  </si>
  <si>
    <t xml:space="preserve">VÝDAJE CELKEM </t>
  </si>
  <si>
    <t>Konsolidace výdajů (-OdPa 6330)</t>
  </si>
  <si>
    <t>VÝDAJE CELKEM PO KONSOLIDACI</t>
  </si>
  <si>
    <t>Příjmy z prodeje ostatních nemovitostí a jejich č.</t>
  </si>
  <si>
    <t xml:space="preserve">VLASTNÍ PŘÍJMY </t>
  </si>
  <si>
    <t>Převody z vlastní pokladny</t>
  </si>
  <si>
    <t>Ostatní záležitosti kultury</t>
  </si>
  <si>
    <t>Neinv.transfery církvím a nábož.spol.</t>
  </si>
  <si>
    <t>Povinné poj.na soc.zab.a přísp.na st.pol.</t>
  </si>
  <si>
    <t>Povinné poj. Na veřejné zdravotní pojištění</t>
  </si>
  <si>
    <t>Knihy, učební pomůcky a tisk</t>
  </si>
  <si>
    <t>Služby školení a vzdělávání</t>
  </si>
  <si>
    <t>Ostatní sociální péče a pomoc dětem a mládeži</t>
  </si>
  <si>
    <t>Zpracování dat a služby související s inf.a kom.</t>
  </si>
  <si>
    <t>PŘIJATÉ TRANSFERY A PŘEVODY CELKEM</t>
  </si>
  <si>
    <t>Cestovné</t>
  </si>
  <si>
    <t xml:space="preserve">Nájemné </t>
  </si>
  <si>
    <t>Příjmy úhrad za dobývání nerostů …</t>
  </si>
  <si>
    <t>Vzdělávání</t>
  </si>
  <si>
    <t>Konsolidace příjmů (-pol. 4134-pol. 4138)</t>
  </si>
  <si>
    <t>Platy zaměstnanců</t>
  </si>
  <si>
    <t>Převody FKSP a sociálnímu fondu obcí a krajů (K)</t>
  </si>
  <si>
    <t>Převody vlastním rozpočtovým účtům (K)</t>
  </si>
  <si>
    <t xml:space="preserve">Převody do vlastní pokladny </t>
  </si>
  <si>
    <t>Převody mezi stat. městy a jejich městskými obvody</t>
  </si>
  <si>
    <t>Služby elektronických komunikací</t>
  </si>
  <si>
    <t>Sociální služby a pomoc a společné činnosti v sociálním zabezpečení a politice zaměstnanosti</t>
  </si>
  <si>
    <t>Požární ochrana - dobrovolná část</t>
  </si>
  <si>
    <t>Poštovní služby</t>
  </si>
  <si>
    <t>Převody na účty nemající povahu veř.rozpočtů</t>
  </si>
  <si>
    <t>Převody mezi statutárními městy a jejich měst.obv.</t>
  </si>
  <si>
    <t>Operace z peněžních účtů organizace nemající charakter příjmů a výdajů vládního sektoru (přenesená daňová povinnost)</t>
  </si>
  <si>
    <t>PLNĚNÍ příjmů a financování rozpočtu za období  leden - březen 2019</t>
  </si>
  <si>
    <r>
      <t xml:space="preserve">Sběr a svoz ostatních odpadů </t>
    </r>
    <r>
      <rPr>
        <b/>
        <sz val="9"/>
        <rFont val="Arial"/>
        <family val="2"/>
        <charset val="238"/>
      </rPr>
      <t>(jiných než nebez. a kom.)</t>
    </r>
  </si>
  <si>
    <t>Jistoty</t>
  </si>
  <si>
    <t>Programové vybavení</t>
  </si>
  <si>
    <t>Pozemky</t>
  </si>
  <si>
    <t>Krizová opatření</t>
  </si>
  <si>
    <t>Rezerva na krizová opatření</t>
  </si>
  <si>
    <t>Podlimitní technické zhodnocení</t>
  </si>
  <si>
    <t>Úhrady sankcí jiným rozpočtům</t>
  </si>
  <si>
    <t>Dopravní prostředky</t>
  </si>
  <si>
    <t xml:space="preserve">ČERPÁNÍ výdajů rozpočtu za období leden - březen 2019 /položkově/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</si>
</sst>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\-#,##0.00\ "/>
    <numFmt numFmtId="165" formatCode="#,##0_ ;\-#,##0\ 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4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name val="Times New Roman"/>
      <family val="1"/>
      <charset val="238"/>
    </font>
    <font>
      <sz val="10"/>
      <name val="Times New Roman CE"/>
      <charset val="238"/>
    </font>
    <font>
      <b/>
      <sz val="12"/>
      <name val="Times New Roman"/>
      <family val="1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0"/>
      <color theme="1"/>
      <name val="Arial"/>
      <family val="2"/>
      <charset val="238"/>
    </font>
    <font>
      <sz val="11"/>
      <name val="Times New Roman"/>
      <family val="1"/>
      <charset val="238"/>
    </font>
    <font>
      <sz val="1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6D9"/>
        <bgColor indexed="64"/>
      </patternFill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9" fillId="0" borderId="0" applyFont="0" applyFill="0" applyBorder="0" applyAlignment="0" applyProtection="0"/>
  </cellStyleXfs>
  <cellXfs count="302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3" fontId="1" fillId="0" borderId="0" xfId="1" applyNumberFormat="1" applyAlignment="1">
      <alignment horizontal="right" indent="1"/>
    </xf>
    <xf numFmtId="4" fontId="1" fillId="0" borderId="0" xfId="1" applyNumberFormat="1"/>
    <xf numFmtId="10" fontId="1" fillId="0" borderId="0" xfId="1" applyNumberFormat="1"/>
    <xf numFmtId="0" fontId="1" fillId="0" borderId="0" xfId="1" applyBorder="1"/>
    <xf numFmtId="0" fontId="4" fillId="0" borderId="4" xfId="1" applyFont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3" fontId="5" fillId="0" borderId="4" xfId="1" applyNumberFormat="1" applyFont="1" applyBorder="1" applyAlignment="1">
      <alignment horizontal="center" vertical="center" wrapText="1"/>
    </xf>
    <xf numFmtId="4" fontId="5" fillId="0" borderId="4" xfId="1" applyNumberFormat="1" applyFont="1" applyBorder="1" applyAlignment="1">
      <alignment horizontal="center" vertical="center"/>
    </xf>
    <xf numFmtId="10" fontId="1" fillId="0" borderId="4" xfId="1" applyNumberFormat="1" applyBorder="1" applyAlignment="1">
      <alignment horizontal="center" vertical="center"/>
    </xf>
    <xf numFmtId="0" fontId="1" fillId="0" borderId="5" xfId="1" applyBorder="1" applyAlignment="1">
      <alignment horizontal="center"/>
    </xf>
    <xf numFmtId="0" fontId="1" fillId="0" borderId="5" xfId="1" applyBorder="1"/>
    <xf numFmtId="3" fontId="1" fillId="0" borderId="5" xfId="1" applyNumberFormat="1" applyBorder="1" applyAlignment="1">
      <alignment horizontal="right" indent="1"/>
    </xf>
    <xf numFmtId="4" fontId="1" fillId="0" borderId="5" xfId="1" applyNumberFormat="1" applyBorder="1"/>
    <xf numFmtId="10" fontId="1" fillId="0" borderId="5" xfId="1" applyNumberFormat="1" applyBorder="1"/>
    <xf numFmtId="0" fontId="1" fillId="0" borderId="6" xfId="1" applyBorder="1" applyAlignment="1">
      <alignment horizontal="center"/>
    </xf>
    <xf numFmtId="0" fontId="1" fillId="0" borderId="6" xfId="1" applyBorder="1"/>
    <xf numFmtId="3" fontId="1" fillId="0" borderId="6" xfId="1" applyNumberFormat="1" applyBorder="1" applyAlignment="1">
      <alignment horizontal="right" indent="1"/>
    </xf>
    <xf numFmtId="4" fontId="1" fillId="0" borderId="6" xfId="1" applyNumberFormat="1" applyBorder="1"/>
    <xf numFmtId="10" fontId="1" fillId="0" borderId="6" xfId="1" applyNumberFormat="1" applyBorder="1"/>
    <xf numFmtId="0" fontId="3" fillId="0" borderId="0" xfId="1" applyFont="1" applyAlignment="1">
      <alignment horizontal="center"/>
    </xf>
    <xf numFmtId="3" fontId="6" fillId="2" borderId="7" xfId="1" applyNumberFormat="1" applyFont="1" applyFill="1" applyBorder="1" applyAlignment="1">
      <alignment horizontal="right" indent="1"/>
    </xf>
    <xf numFmtId="4" fontId="6" fillId="2" borderId="7" xfId="1" applyNumberFormat="1" applyFont="1" applyFill="1" applyBorder="1"/>
    <xf numFmtId="10" fontId="6" fillId="2" borderId="8" xfId="1" applyNumberFormat="1" applyFont="1" applyFill="1" applyBorder="1"/>
    <xf numFmtId="0" fontId="1" fillId="0" borderId="4" xfId="1" applyBorder="1" applyAlignment="1">
      <alignment horizontal="center"/>
    </xf>
    <xf numFmtId="0" fontId="1" fillId="0" borderId="4" xfId="1" applyBorder="1"/>
    <xf numFmtId="3" fontId="1" fillId="0" borderId="4" xfId="1" applyNumberFormat="1" applyBorder="1" applyAlignment="1">
      <alignment horizontal="right" indent="1"/>
    </xf>
    <xf numFmtId="4" fontId="1" fillId="0" borderId="4" xfId="1" applyNumberFormat="1" applyBorder="1"/>
    <xf numFmtId="10" fontId="1" fillId="0" borderId="4" xfId="1" applyNumberFormat="1" applyBorder="1"/>
    <xf numFmtId="3" fontId="6" fillId="0" borderId="7" xfId="1" applyNumberFormat="1" applyFont="1" applyBorder="1" applyAlignment="1">
      <alignment horizontal="right" indent="1"/>
    </xf>
    <xf numFmtId="4" fontId="6" fillId="0" borderId="7" xfId="1" applyNumberFormat="1" applyFont="1" applyBorder="1"/>
    <xf numFmtId="10" fontId="6" fillId="0" borderId="8" xfId="1" applyNumberFormat="1" applyFont="1" applyBorder="1"/>
    <xf numFmtId="3" fontId="3" fillId="0" borderId="12" xfId="1" applyNumberFormat="1" applyFont="1" applyBorder="1" applyAlignment="1">
      <alignment horizontal="right" indent="1"/>
    </xf>
    <xf numFmtId="4" fontId="6" fillId="0" borderId="12" xfId="1" applyNumberFormat="1" applyFont="1" applyBorder="1"/>
    <xf numFmtId="10" fontId="3" fillId="0" borderId="13" xfId="1" applyNumberFormat="1" applyFont="1" applyBorder="1"/>
    <xf numFmtId="4" fontId="1" fillId="0" borderId="6" xfId="1" applyNumberFormat="1" applyFont="1" applyBorder="1" applyAlignment="1"/>
    <xf numFmtId="3" fontId="3" fillId="3" borderId="7" xfId="1" applyNumberFormat="1" applyFont="1" applyFill="1" applyBorder="1" applyAlignment="1">
      <alignment horizontal="right" indent="1"/>
    </xf>
    <xf numFmtId="4" fontId="3" fillId="3" borderId="7" xfId="1" applyNumberFormat="1" applyFont="1" applyFill="1" applyBorder="1" applyAlignment="1">
      <alignment horizontal="right"/>
    </xf>
    <xf numFmtId="10" fontId="3" fillId="3" borderId="8" xfId="1" applyNumberFormat="1" applyFont="1" applyFill="1" applyBorder="1"/>
    <xf numFmtId="0" fontId="3" fillId="0" borderId="0" xfId="1" applyFont="1" applyBorder="1" applyAlignment="1">
      <alignment horizontal="left"/>
    </xf>
    <xf numFmtId="0" fontId="7" fillId="0" borderId="4" xfId="1" applyFont="1" applyBorder="1" applyAlignment="1">
      <alignment horizontal="left" wrapText="1"/>
    </xf>
    <xf numFmtId="3" fontId="1" fillId="0" borderId="4" xfId="1" applyNumberFormat="1" applyFont="1" applyBorder="1" applyAlignment="1">
      <alignment horizontal="right" indent="1"/>
    </xf>
    <xf numFmtId="4" fontId="1" fillId="0" borderId="4" xfId="1" applyNumberFormat="1" applyFont="1" applyBorder="1" applyAlignment="1"/>
    <xf numFmtId="10" fontId="3" fillId="0" borderId="4" xfId="1" applyNumberFormat="1" applyFont="1" applyBorder="1"/>
    <xf numFmtId="3" fontId="8" fillId="0" borderId="18" xfId="1" applyNumberFormat="1" applyFont="1" applyBorder="1" applyAlignment="1">
      <alignment horizontal="right" indent="1"/>
    </xf>
    <xf numFmtId="4" fontId="8" fillId="0" borderId="18" xfId="1" applyNumberFormat="1" applyFont="1" applyBorder="1" applyAlignment="1"/>
    <xf numFmtId="10" fontId="3" fillId="0" borderId="19" xfId="1" applyNumberFormat="1" applyFont="1" applyBorder="1"/>
    <xf numFmtId="3" fontId="1" fillId="0" borderId="0" xfId="1" applyNumberFormat="1"/>
    <xf numFmtId="0" fontId="10" fillId="0" borderId="0" xfId="1" applyFont="1"/>
    <xf numFmtId="3" fontId="1" fillId="0" borderId="7" xfId="1" applyNumberFormat="1" applyFont="1" applyBorder="1" applyAlignment="1">
      <alignment horizontal="center" vertical="center" wrapText="1"/>
    </xf>
    <xf numFmtId="4" fontId="1" fillId="0" borderId="7" xfId="1" applyNumberFormat="1" applyFont="1" applyBorder="1" applyAlignment="1">
      <alignment horizontal="center" vertical="center"/>
    </xf>
    <xf numFmtId="10" fontId="11" fillId="0" borderId="8" xfId="1" applyNumberFormat="1" applyFont="1" applyBorder="1" applyAlignment="1">
      <alignment horizontal="center" vertical="center"/>
    </xf>
    <xf numFmtId="0" fontId="6" fillId="0" borderId="0" xfId="1" applyFont="1" applyBorder="1" applyAlignment="1">
      <alignment horizontal="left"/>
    </xf>
    <xf numFmtId="4" fontId="1" fillId="0" borderId="4" xfId="1" applyNumberFormat="1" applyFont="1" applyBorder="1"/>
    <xf numFmtId="10" fontId="1" fillId="0" borderId="4" xfId="1" applyNumberFormat="1" applyFont="1" applyBorder="1"/>
    <xf numFmtId="0" fontId="10" fillId="0" borderId="0" xfId="1" applyFont="1" applyAlignment="1">
      <alignment horizontal="left"/>
    </xf>
    <xf numFmtId="0" fontId="1" fillId="0" borderId="0" xfId="1" applyFont="1" applyAlignment="1">
      <alignment horizontal="center"/>
    </xf>
    <xf numFmtId="0" fontId="1" fillId="0" borderId="5" xfId="1" applyFont="1" applyBorder="1" applyAlignment="1">
      <alignment horizontal="left"/>
    </xf>
    <xf numFmtId="3" fontId="1" fillId="0" borderId="5" xfId="1" applyNumberFormat="1" applyFont="1" applyBorder="1" applyAlignment="1">
      <alignment horizontal="right" indent="1"/>
    </xf>
    <xf numFmtId="4" fontId="1" fillId="0" borderId="5" xfId="1" applyNumberFormat="1" applyFont="1" applyBorder="1"/>
    <xf numFmtId="10" fontId="1" fillId="0" borderId="5" xfId="1" applyNumberFormat="1" applyFont="1" applyBorder="1"/>
    <xf numFmtId="0" fontId="8" fillId="0" borderId="5" xfId="1" applyFont="1" applyBorder="1" applyAlignment="1">
      <alignment horizontal="center"/>
    </xf>
    <xf numFmtId="3" fontId="8" fillId="0" borderId="5" xfId="1" applyNumberFormat="1" applyFont="1" applyBorder="1" applyAlignment="1">
      <alignment horizontal="right" indent="1"/>
    </xf>
    <xf numFmtId="4" fontId="8" fillId="0" borderId="5" xfId="1" applyNumberFormat="1" applyFont="1" applyBorder="1"/>
    <xf numFmtId="10" fontId="8" fillId="0" borderId="5" xfId="1" applyNumberFormat="1" applyFont="1" applyBorder="1"/>
    <xf numFmtId="0" fontId="8" fillId="0" borderId="22" xfId="1" applyFont="1" applyBorder="1" applyAlignment="1">
      <alignment horizontal="center"/>
    </xf>
    <xf numFmtId="0" fontId="8" fillId="0" borderId="22" xfId="1" applyFont="1" applyBorder="1" applyAlignment="1">
      <alignment horizontal="left"/>
    </xf>
    <xf numFmtId="0" fontId="1" fillId="0" borderId="22" xfId="1" applyBorder="1" applyAlignment="1"/>
    <xf numFmtId="3" fontId="8" fillId="0" borderId="0" xfId="1" applyNumberFormat="1" applyFont="1" applyBorder="1" applyAlignment="1">
      <alignment horizontal="right" indent="1"/>
    </xf>
    <xf numFmtId="4" fontId="8" fillId="0" borderId="0" xfId="1" applyNumberFormat="1" applyFont="1" applyBorder="1"/>
    <xf numFmtId="10" fontId="8" fillId="0" borderId="15" xfId="1" applyNumberFormat="1" applyFont="1" applyBorder="1"/>
    <xf numFmtId="0" fontId="8" fillId="0" borderId="0" xfId="1" applyFont="1" applyBorder="1" applyAlignment="1">
      <alignment horizontal="center"/>
    </xf>
    <xf numFmtId="0" fontId="1" fillId="0" borderId="6" xfId="1" applyFont="1" applyBorder="1" applyAlignment="1">
      <alignment horizontal="left"/>
    </xf>
    <xf numFmtId="3" fontId="1" fillId="0" borderId="6" xfId="1" applyNumberFormat="1" applyFont="1" applyBorder="1" applyAlignment="1">
      <alignment horizontal="right" indent="1"/>
    </xf>
    <xf numFmtId="4" fontId="1" fillId="0" borderId="6" xfId="1" applyNumberFormat="1" applyFont="1" applyBorder="1"/>
    <xf numFmtId="10" fontId="1" fillId="0" borderId="6" xfId="1" applyNumberFormat="1" applyFont="1" applyBorder="1"/>
    <xf numFmtId="0" fontId="8" fillId="0" borderId="0" xfId="1" applyFont="1" applyBorder="1" applyAlignment="1">
      <alignment horizontal="left"/>
    </xf>
    <xf numFmtId="0" fontId="1" fillId="0" borderId="0" xfId="1" applyBorder="1" applyAlignment="1"/>
    <xf numFmtId="10" fontId="8" fillId="0" borderId="0" xfId="1" applyNumberFormat="1" applyFont="1" applyBorder="1"/>
    <xf numFmtId="0" fontId="1" fillId="0" borderId="5" xfId="1" applyFont="1" applyBorder="1"/>
    <xf numFmtId="0" fontId="8" fillId="0" borderId="25" xfId="1" applyFont="1" applyBorder="1" applyAlignment="1">
      <alignment horizontal="left"/>
    </xf>
    <xf numFmtId="0" fontId="1" fillId="0" borderId="25" xfId="1" applyBorder="1" applyAlignment="1"/>
    <xf numFmtId="0" fontId="1" fillId="0" borderId="23" xfId="1" applyFont="1" applyBorder="1" applyAlignment="1"/>
    <xf numFmtId="0" fontId="1" fillId="0" borderId="22" xfId="1" applyFont="1" applyBorder="1" applyAlignment="1">
      <alignment horizontal="left"/>
    </xf>
    <xf numFmtId="0" fontId="1" fillId="0" borderId="22" xfId="1" applyFont="1" applyBorder="1" applyAlignment="1"/>
    <xf numFmtId="3" fontId="1" fillId="0" borderId="22" xfId="1" applyNumberFormat="1" applyFont="1" applyBorder="1" applyAlignment="1">
      <alignment horizontal="right" indent="1"/>
    </xf>
    <xf numFmtId="4" fontId="1" fillId="0" borderId="22" xfId="1" applyNumberFormat="1" applyFont="1" applyBorder="1"/>
    <xf numFmtId="10" fontId="1" fillId="0" borderId="15" xfId="1" applyNumberFormat="1" applyFont="1" applyBorder="1"/>
    <xf numFmtId="0" fontId="1" fillId="0" borderId="4" xfId="1" applyFont="1" applyBorder="1" applyAlignment="1">
      <alignment horizontal="left"/>
    </xf>
    <xf numFmtId="0" fontId="1" fillId="0" borderId="4" xfId="1" applyFont="1" applyBorder="1"/>
    <xf numFmtId="10" fontId="1" fillId="0" borderId="4" xfId="2" applyNumberFormat="1" applyFont="1" applyBorder="1"/>
    <xf numFmtId="0" fontId="8" fillId="0" borderId="0" xfId="1" applyFont="1" applyBorder="1"/>
    <xf numFmtId="4" fontId="6" fillId="0" borderId="0" xfId="1" applyNumberFormat="1" applyFont="1" applyBorder="1"/>
    <xf numFmtId="0" fontId="1" fillId="0" borderId="6" xfId="1" applyFont="1" applyBorder="1"/>
    <xf numFmtId="0" fontId="1" fillId="0" borderId="6" xfId="1" applyBorder="1" applyAlignment="1"/>
    <xf numFmtId="0" fontId="1" fillId="0" borderId="5" xfId="1" applyBorder="1" applyAlignment="1"/>
    <xf numFmtId="0" fontId="1" fillId="0" borderId="0" xfId="1" applyFont="1" applyBorder="1" applyAlignment="1">
      <alignment horizontal="left" vertical="center"/>
    </xf>
    <xf numFmtId="0" fontId="1" fillId="0" borderId="0" xfId="1" applyFont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3" fontId="1" fillId="0" borderId="0" xfId="1" applyNumberFormat="1" applyFont="1" applyBorder="1" applyAlignment="1">
      <alignment horizontal="center" vertical="center" wrapText="1"/>
    </xf>
    <xf numFmtId="4" fontId="1" fillId="0" borderId="0" xfId="1" applyNumberFormat="1" applyFont="1" applyBorder="1" applyAlignment="1">
      <alignment horizontal="center" vertical="center"/>
    </xf>
    <xf numFmtId="10" fontId="11" fillId="0" borderId="0" xfId="1" applyNumberFormat="1" applyFont="1" applyBorder="1" applyAlignment="1">
      <alignment horizontal="center" vertical="center"/>
    </xf>
    <xf numFmtId="0" fontId="10" fillId="0" borderId="0" xfId="1" applyFont="1" applyBorder="1" applyAlignment="1">
      <alignment horizontal="left"/>
    </xf>
    <xf numFmtId="3" fontId="1" fillId="0" borderId="5" xfId="1" applyNumberFormat="1" applyFont="1" applyBorder="1" applyAlignment="1">
      <alignment horizontal="right" vertical="center" wrapText="1" indent="1"/>
    </xf>
    <xf numFmtId="4" fontId="1" fillId="0" borderId="5" xfId="1" applyNumberFormat="1" applyFont="1" applyBorder="1" applyAlignment="1">
      <alignment horizontal="right" vertical="center"/>
    </xf>
    <xf numFmtId="10" fontId="1" fillId="0" borderId="5" xfId="1" applyNumberFormat="1" applyFont="1" applyBorder="1" applyAlignment="1">
      <alignment horizontal="right" vertical="center"/>
    </xf>
    <xf numFmtId="0" fontId="10" fillId="4" borderId="0" xfId="1" applyFont="1" applyFill="1" applyAlignment="1">
      <alignment horizontal="left"/>
    </xf>
    <xf numFmtId="0" fontId="1" fillId="0" borderId="16" xfId="1" applyFont="1" applyBorder="1" applyAlignment="1">
      <alignment horizontal="left" vertical="center"/>
    </xf>
    <xf numFmtId="0" fontId="10" fillId="4" borderId="0" xfId="1" applyFont="1" applyFill="1"/>
    <xf numFmtId="0" fontId="1" fillId="4" borderId="0" xfId="1" applyFont="1" applyFill="1"/>
    <xf numFmtId="0" fontId="1" fillId="0" borderId="2" xfId="1" applyFont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3" fontId="1" fillId="0" borderId="2" xfId="1" applyNumberFormat="1" applyFont="1" applyBorder="1" applyAlignment="1">
      <alignment horizontal="center" vertical="center" wrapText="1"/>
    </xf>
    <xf numFmtId="4" fontId="1" fillId="0" borderId="2" xfId="1" applyNumberFormat="1" applyFont="1" applyBorder="1" applyAlignment="1">
      <alignment horizontal="center" vertical="center"/>
    </xf>
    <xf numFmtId="10" fontId="11" fillId="0" borderId="3" xfId="1" applyNumberFormat="1" applyFont="1" applyBorder="1" applyAlignment="1">
      <alignment horizontal="center" vertical="center"/>
    </xf>
    <xf numFmtId="0" fontId="1" fillId="0" borderId="0" xfId="1" applyAlignment="1"/>
    <xf numFmtId="4" fontId="1" fillId="0" borderId="5" xfId="1" applyNumberFormat="1" applyFont="1" applyBorder="1" applyAlignment="1"/>
    <xf numFmtId="3" fontId="8" fillId="0" borderId="22" xfId="1" applyNumberFormat="1" applyFont="1" applyBorder="1" applyAlignment="1">
      <alignment horizontal="right" indent="1"/>
    </xf>
    <xf numFmtId="4" fontId="8" fillId="0" borderId="22" xfId="1" applyNumberFormat="1" applyFont="1" applyBorder="1" applyAlignment="1"/>
    <xf numFmtId="0" fontId="1" fillId="0" borderId="23" xfId="1" applyFont="1" applyBorder="1"/>
    <xf numFmtId="0" fontId="1" fillId="0" borderId="23" xfId="1" applyBorder="1" applyAlignment="1"/>
    <xf numFmtId="10" fontId="1" fillId="0" borderId="4" xfId="1" applyNumberFormat="1" applyFont="1" applyBorder="1" applyAlignment="1">
      <alignment horizontal="right" vertical="center"/>
    </xf>
    <xf numFmtId="0" fontId="6" fillId="0" borderId="0" xfId="1" applyFont="1" applyAlignment="1">
      <alignment horizontal="left"/>
    </xf>
    <xf numFmtId="0" fontId="6" fillId="0" borderId="0" xfId="1" applyFont="1"/>
    <xf numFmtId="0" fontId="1" fillId="0" borderId="0" xfId="1" applyFont="1" applyBorder="1" applyAlignment="1">
      <alignment horizontal="center"/>
    </xf>
    <xf numFmtId="0" fontId="1" fillId="0" borderId="0" xfId="1" applyFont="1"/>
    <xf numFmtId="0" fontId="8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8" fillId="0" borderId="23" xfId="1" applyFont="1" applyBorder="1" applyAlignment="1">
      <alignment horizontal="left"/>
    </xf>
    <xf numFmtId="0" fontId="1" fillId="0" borderId="5" xfId="1" applyBorder="1" applyAlignment="1">
      <alignment horizontal="left"/>
    </xf>
    <xf numFmtId="4" fontId="1" fillId="0" borderId="5" xfId="1" applyNumberFormat="1" applyBorder="1" applyAlignment="1">
      <alignment horizontal="right"/>
    </xf>
    <xf numFmtId="10" fontId="0" fillId="0" borderId="5" xfId="2" applyNumberFormat="1" applyFont="1" applyBorder="1" applyAlignment="1">
      <alignment horizontal="right"/>
    </xf>
    <xf numFmtId="0" fontId="8" fillId="0" borderId="0" xfId="1" applyFont="1" applyBorder="1" applyAlignment="1"/>
    <xf numFmtId="165" fontId="1" fillId="0" borderId="26" xfId="1" applyNumberFormat="1" applyFont="1" applyBorder="1" applyAlignment="1">
      <alignment horizontal="right" indent="1"/>
    </xf>
    <xf numFmtId="4" fontId="1" fillId="0" borderId="26" xfId="1" applyNumberFormat="1" applyFont="1" applyBorder="1" applyAlignment="1"/>
    <xf numFmtId="0" fontId="1" fillId="0" borderId="26" xfId="1" applyFont="1" applyBorder="1"/>
    <xf numFmtId="3" fontId="6" fillId="3" borderId="7" xfId="1" applyNumberFormat="1" applyFont="1" applyFill="1" applyBorder="1" applyAlignment="1">
      <alignment horizontal="right" indent="1"/>
    </xf>
    <xf numFmtId="164" fontId="6" fillId="3" borderId="7" xfId="1" applyNumberFormat="1" applyFont="1" applyFill="1" applyBorder="1"/>
    <xf numFmtId="10" fontId="6" fillId="3" borderId="8" xfId="2" applyNumberFormat="1" applyFont="1" applyFill="1" applyBorder="1" applyAlignment="1">
      <alignment horizontal="center"/>
    </xf>
    <xf numFmtId="0" fontId="1" fillId="0" borderId="0" xfId="1" applyAlignment="1">
      <alignment horizontal="right"/>
    </xf>
    <xf numFmtId="0" fontId="1" fillId="0" borderId="4" xfId="1" applyFont="1" applyFill="1" applyBorder="1" applyAlignment="1">
      <alignment horizontal="center"/>
    </xf>
    <xf numFmtId="0" fontId="1" fillId="0" borderId="4" xfId="1" applyFont="1" applyFill="1" applyBorder="1" applyAlignment="1">
      <alignment horizontal="left"/>
    </xf>
    <xf numFmtId="10" fontId="1" fillId="0" borderId="4" xfId="1" applyNumberFormat="1" applyFont="1" applyFill="1" applyBorder="1"/>
    <xf numFmtId="0" fontId="1" fillId="0" borderId="26" xfId="1" applyBorder="1" applyAlignment="1">
      <alignment horizontal="center"/>
    </xf>
    <xf numFmtId="0" fontId="12" fillId="0" borderId="26" xfId="1" applyFont="1" applyFill="1" applyBorder="1"/>
    <xf numFmtId="3" fontId="1" fillId="0" borderId="26" xfId="1" applyNumberFormat="1" applyBorder="1" applyAlignment="1">
      <alignment horizontal="right" indent="1"/>
    </xf>
    <xf numFmtId="4" fontId="1" fillId="0" borderId="26" xfId="1" applyNumberFormat="1" applyBorder="1"/>
    <xf numFmtId="10" fontId="1" fillId="0" borderId="6" xfId="1" applyNumberFormat="1" applyFont="1" applyFill="1" applyBorder="1"/>
    <xf numFmtId="0" fontId="7" fillId="0" borderId="4" xfId="1" applyFont="1" applyBorder="1"/>
    <xf numFmtId="0" fontId="1" fillId="0" borderId="5" xfId="1" applyFont="1" applyBorder="1" applyAlignment="1">
      <alignment horizontal="left" vertical="center"/>
    </xf>
    <xf numFmtId="0" fontId="6" fillId="0" borderId="0" xfId="1" applyFont="1" applyBorder="1"/>
    <xf numFmtId="0" fontId="8" fillId="0" borderId="26" xfId="1" applyFont="1" applyFill="1" applyBorder="1" applyAlignment="1">
      <alignment horizontal="center"/>
    </xf>
    <xf numFmtId="0" fontId="8" fillId="0" borderId="26" xfId="1" applyFont="1" applyFill="1" applyBorder="1" applyAlignment="1"/>
    <xf numFmtId="3" fontId="8" fillId="0" borderId="26" xfId="1" applyNumberFormat="1" applyFont="1" applyFill="1" applyBorder="1" applyAlignment="1">
      <alignment horizontal="right" indent="1"/>
    </xf>
    <xf numFmtId="4" fontId="8" fillId="0" borderId="26" xfId="1" applyNumberFormat="1" applyFont="1" applyFill="1" applyBorder="1"/>
    <xf numFmtId="10" fontId="1" fillId="0" borderId="26" xfId="1" applyNumberFormat="1" applyFont="1" applyFill="1" applyBorder="1"/>
    <xf numFmtId="10" fontId="16" fillId="0" borderId="6" xfId="2" applyNumberFormat="1" applyFont="1" applyBorder="1"/>
    <xf numFmtId="10" fontId="16" fillId="0" borderId="5" xfId="2" applyNumberFormat="1" applyFont="1" applyBorder="1"/>
    <xf numFmtId="0" fontId="6" fillId="0" borderId="1" xfId="1" applyFont="1" applyBorder="1" applyAlignment="1">
      <alignment horizontal="left"/>
    </xf>
    <xf numFmtId="0" fontId="6" fillId="0" borderId="2" xfId="1" applyFont="1" applyBorder="1" applyAlignment="1">
      <alignment horizontal="left"/>
    </xf>
    <xf numFmtId="0" fontId="8" fillId="0" borderId="20" xfId="1" applyFont="1" applyBorder="1" applyAlignment="1"/>
    <xf numFmtId="0" fontId="6" fillId="3" borderId="1" xfId="1" applyFont="1" applyFill="1" applyBorder="1" applyAlignment="1"/>
    <xf numFmtId="0" fontId="6" fillId="3" borderId="2" xfId="1" applyFont="1" applyFill="1" applyBorder="1" applyAlignment="1"/>
    <xf numFmtId="0" fontId="8" fillId="0" borderId="2" xfId="1" applyFont="1" applyBorder="1" applyAlignment="1">
      <alignment horizontal="left"/>
    </xf>
    <xf numFmtId="3" fontId="8" fillId="0" borderId="2" xfId="1" applyNumberFormat="1" applyFont="1" applyBorder="1" applyAlignment="1">
      <alignment horizontal="right" indent="1"/>
    </xf>
    <xf numFmtId="10" fontId="8" fillId="0" borderId="3" xfId="1" applyNumberFormat="1" applyFont="1" applyBorder="1"/>
    <xf numFmtId="0" fontId="1" fillId="0" borderId="23" xfId="1" applyBorder="1" applyAlignment="1">
      <alignment horizontal="left"/>
    </xf>
    <xf numFmtId="0" fontId="6" fillId="0" borderId="2" xfId="1" applyFont="1" applyBorder="1" applyAlignment="1">
      <alignment horizontal="left"/>
    </xf>
    <xf numFmtId="0" fontId="1" fillId="0" borderId="2" xfId="1" applyBorder="1" applyAlignment="1"/>
    <xf numFmtId="2" fontId="1" fillId="0" borderId="0" xfId="1" applyNumberFormat="1"/>
    <xf numFmtId="4" fontId="8" fillId="0" borderId="2" xfId="1" applyNumberFormat="1" applyFont="1" applyBorder="1"/>
    <xf numFmtId="0" fontId="1" fillId="0" borderId="17" xfId="1" applyFont="1" applyBorder="1" applyAlignment="1">
      <alignment horizontal="left" vertical="center"/>
    </xf>
    <xf numFmtId="3" fontId="1" fillId="0" borderId="18" xfId="1" applyNumberFormat="1" applyFont="1" applyBorder="1" applyAlignment="1">
      <alignment horizontal="center" vertical="center" wrapText="1"/>
    </xf>
    <xf numFmtId="4" fontId="1" fillId="0" borderId="18" xfId="1" applyNumberFormat="1" applyFont="1" applyBorder="1" applyAlignment="1">
      <alignment horizontal="center" vertical="center"/>
    </xf>
    <xf numFmtId="10" fontId="11" fillId="0" borderId="19" xfId="1" applyNumberFormat="1" applyFont="1" applyBorder="1" applyAlignment="1">
      <alignment horizontal="center" vertical="center"/>
    </xf>
    <xf numFmtId="0" fontId="1" fillId="0" borderId="23" xfId="1" applyFont="1" applyBorder="1" applyAlignment="1"/>
    <xf numFmtId="0" fontId="1" fillId="0" borderId="23" xfId="1" applyFont="1" applyBorder="1" applyAlignment="1"/>
    <xf numFmtId="0" fontId="1" fillId="0" borderId="23" xfId="1" applyFont="1" applyBorder="1" applyAlignment="1">
      <alignment horizontal="left"/>
    </xf>
    <xf numFmtId="0" fontId="1" fillId="0" borderId="23" xfId="1" applyBorder="1" applyAlignment="1">
      <alignment horizontal="left"/>
    </xf>
    <xf numFmtId="0" fontId="1" fillId="0" borderId="5" xfId="1" applyFont="1" applyBorder="1" applyAlignment="1"/>
    <xf numFmtId="0" fontId="1" fillId="0" borderId="5" xfId="1" applyBorder="1" applyAlignment="1"/>
    <xf numFmtId="0" fontId="12" fillId="0" borderId="23" xfId="1" applyFont="1" applyBorder="1" applyAlignment="1">
      <alignment horizontal="left"/>
    </xf>
    <xf numFmtId="0" fontId="1" fillId="0" borderId="23" xfId="1" applyBorder="1" applyAlignment="1"/>
    <xf numFmtId="0" fontId="12" fillId="0" borderId="23" xfId="1" applyFont="1" applyBorder="1" applyAlignment="1"/>
    <xf numFmtId="0" fontId="1" fillId="0" borderId="4" xfId="1" applyFont="1" applyBorder="1" applyAlignment="1"/>
    <xf numFmtId="0" fontId="1" fillId="0" borderId="5" xfId="1" applyFont="1" applyFill="1" applyBorder="1" applyAlignment="1"/>
    <xf numFmtId="0" fontId="1" fillId="0" borderId="6" xfId="1" applyFont="1" applyFill="1" applyBorder="1" applyAlignment="1"/>
    <xf numFmtId="0" fontId="1" fillId="0" borderId="23" xfId="1" applyBorder="1" applyAlignment="1">
      <alignment horizontal="left" vertical="center"/>
    </xf>
    <xf numFmtId="0" fontId="1" fillId="0" borderId="4" xfId="1" applyBorder="1" applyAlignment="1">
      <alignment horizontal="left"/>
    </xf>
    <xf numFmtId="0" fontId="17" fillId="0" borderId="0" xfId="1" applyFont="1" applyBorder="1" applyAlignment="1">
      <alignment horizontal="left"/>
    </xf>
    <xf numFmtId="0" fontId="17" fillId="0" borderId="0" xfId="1" applyFont="1"/>
    <xf numFmtId="0" fontId="18" fillId="0" borderId="0" xfId="1" applyFont="1"/>
    <xf numFmtId="0" fontId="7" fillId="0" borderId="5" xfId="1" applyFont="1" applyBorder="1"/>
    <xf numFmtId="0" fontId="6" fillId="0" borderId="10" xfId="1" applyFont="1" applyBorder="1" applyAlignment="1">
      <alignment horizontal="left"/>
    </xf>
    <xf numFmtId="0" fontId="7" fillId="0" borderId="26" xfId="1" applyFont="1" applyBorder="1" applyAlignment="1">
      <alignment horizontal="left" wrapText="1"/>
    </xf>
    <xf numFmtId="3" fontId="1" fillId="0" borderId="26" xfId="1" applyNumberFormat="1" applyFont="1" applyBorder="1" applyAlignment="1">
      <alignment horizontal="right" indent="1"/>
    </xf>
    <xf numFmtId="10" fontId="3" fillId="0" borderId="29" xfId="1" applyNumberFormat="1" applyFont="1" applyBorder="1"/>
    <xf numFmtId="0" fontId="1" fillId="0" borderId="29" xfId="1" applyBorder="1" applyAlignment="1">
      <alignment horizontal="center"/>
    </xf>
    <xf numFmtId="0" fontId="1" fillId="0" borderId="5" xfId="1" applyBorder="1" applyAlignment="1"/>
    <xf numFmtId="0" fontId="1" fillId="0" borderId="6" xfId="1" applyFont="1" applyBorder="1" applyAlignment="1"/>
    <xf numFmtId="0" fontId="1" fillId="0" borderId="30" xfId="1" applyFont="1" applyBorder="1" applyAlignment="1">
      <alignment horizontal="left"/>
    </xf>
    <xf numFmtId="3" fontId="1" fillId="0" borderId="30" xfId="1" applyNumberFormat="1" applyFont="1" applyBorder="1" applyAlignment="1">
      <alignment horizontal="right" indent="1"/>
    </xf>
    <xf numFmtId="4" fontId="1" fillId="0" borderId="30" xfId="1" applyNumberFormat="1" applyFont="1" applyBorder="1"/>
    <xf numFmtId="10" fontId="1" fillId="0" borderId="30" xfId="1" applyNumberFormat="1" applyFont="1" applyBorder="1"/>
    <xf numFmtId="0" fontId="1" fillId="0" borderId="21" xfId="1" applyFont="1" applyBorder="1" applyAlignment="1"/>
    <xf numFmtId="4" fontId="1" fillId="0" borderId="4" xfId="1" applyNumberFormat="1" applyFont="1" applyBorder="1" applyAlignment="1">
      <alignment horizontal="right"/>
    </xf>
    <xf numFmtId="0" fontId="6" fillId="5" borderId="1" xfId="1" applyFont="1" applyFill="1" applyBorder="1" applyAlignment="1">
      <alignment horizontal="left"/>
    </xf>
    <xf numFmtId="3" fontId="10" fillId="5" borderId="2" xfId="1" applyNumberFormat="1" applyFont="1" applyFill="1" applyBorder="1" applyAlignment="1">
      <alignment horizontal="right" indent="1"/>
    </xf>
    <xf numFmtId="4" fontId="10" fillId="5" borderId="2" xfId="1" applyNumberFormat="1" applyFont="1" applyFill="1" applyBorder="1"/>
    <xf numFmtId="10" fontId="10" fillId="5" borderId="3" xfId="1" applyNumberFormat="1" applyFont="1" applyFill="1" applyBorder="1"/>
    <xf numFmtId="3" fontId="6" fillId="5" borderId="2" xfId="1" applyNumberFormat="1" applyFont="1" applyFill="1" applyBorder="1" applyAlignment="1">
      <alignment horizontal="right" indent="1"/>
    </xf>
    <xf numFmtId="4" fontId="6" fillId="5" borderId="2" xfId="1" applyNumberFormat="1" applyFont="1" applyFill="1" applyBorder="1"/>
    <xf numFmtId="10" fontId="6" fillId="5" borderId="3" xfId="1" applyNumberFormat="1" applyFont="1" applyFill="1" applyBorder="1"/>
    <xf numFmtId="0" fontId="6" fillId="5" borderId="2" xfId="1" applyFont="1" applyFill="1" applyBorder="1" applyAlignment="1">
      <alignment horizontal="left"/>
    </xf>
    <xf numFmtId="0" fontId="6" fillId="5" borderId="2" xfId="1" applyFont="1" applyFill="1" applyBorder="1"/>
    <xf numFmtId="4" fontId="6" fillId="5" borderId="3" xfId="1" applyNumberFormat="1" applyFont="1" applyFill="1" applyBorder="1"/>
    <xf numFmtId="0" fontId="1" fillId="5" borderId="2" xfId="1" applyFont="1" applyFill="1" applyBorder="1" applyAlignment="1">
      <alignment horizontal="center"/>
    </xf>
    <xf numFmtId="0" fontId="6" fillId="5" borderId="3" xfId="1" applyFont="1" applyFill="1" applyBorder="1" applyAlignment="1">
      <alignment horizontal="left"/>
    </xf>
    <xf numFmtId="0" fontId="8" fillId="5" borderId="2" xfId="1" applyFont="1" applyFill="1" applyBorder="1" applyAlignment="1">
      <alignment horizontal="left"/>
    </xf>
    <xf numFmtId="0" fontId="1" fillId="5" borderId="2" xfId="1" applyFill="1" applyBorder="1" applyAlignment="1"/>
    <xf numFmtId="3" fontId="8" fillId="5" borderId="2" xfId="1" applyNumberFormat="1" applyFont="1" applyFill="1" applyBorder="1" applyAlignment="1">
      <alignment horizontal="right" indent="1"/>
    </xf>
    <xf numFmtId="4" fontId="8" fillId="5" borderId="2" xfId="1" applyNumberFormat="1" applyFont="1" applyFill="1" applyBorder="1" applyAlignment="1">
      <alignment horizontal="right" indent="1"/>
    </xf>
    <xf numFmtId="10" fontId="8" fillId="5" borderId="3" xfId="1" applyNumberFormat="1" applyFont="1" applyFill="1" applyBorder="1"/>
    <xf numFmtId="0" fontId="8" fillId="5" borderId="2" xfId="1" applyFont="1" applyFill="1" applyBorder="1" applyAlignment="1"/>
    <xf numFmtId="4" fontId="8" fillId="5" borderId="2" xfId="1" applyNumberFormat="1" applyFont="1" applyFill="1" applyBorder="1"/>
    <xf numFmtId="10" fontId="8" fillId="5" borderId="3" xfId="1" applyNumberFormat="1" applyFont="1" applyFill="1" applyBorder="1" applyAlignment="1">
      <alignment horizontal="center"/>
    </xf>
    <xf numFmtId="0" fontId="6" fillId="5" borderId="23" xfId="1" applyFont="1" applyFill="1" applyBorder="1" applyAlignment="1">
      <alignment horizontal="left"/>
    </xf>
    <xf numFmtId="0" fontId="6" fillId="5" borderId="25" xfId="1" applyFont="1" applyFill="1" applyBorder="1" applyAlignment="1">
      <alignment horizontal="left"/>
    </xf>
    <xf numFmtId="0" fontId="6" fillId="5" borderId="25" xfId="1" applyFont="1" applyFill="1" applyBorder="1"/>
    <xf numFmtId="3" fontId="6" fillId="5" borderId="25" xfId="1" applyNumberFormat="1" applyFont="1" applyFill="1" applyBorder="1" applyAlignment="1">
      <alignment horizontal="right" indent="1"/>
    </xf>
    <xf numFmtId="4" fontId="6" fillId="5" borderId="25" xfId="1" applyNumberFormat="1" applyFont="1" applyFill="1" applyBorder="1"/>
    <xf numFmtId="10" fontId="6" fillId="5" borderId="24" xfId="1" applyNumberFormat="1" applyFont="1" applyFill="1" applyBorder="1"/>
    <xf numFmtId="0" fontId="8" fillId="5" borderId="25" xfId="1" applyFont="1" applyFill="1" applyBorder="1" applyAlignment="1">
      <alignment horizontal="left"/>
    </xf>
    <xf numFmtId="0" fontId="1" fillId="5" borderId="25" xfId="1" applyFill="1" applyBorder="1" applyAlignment="1"/>
    <xf numFmtId="3" fontId="8" fillId="5" borderId="25" xfId="1" applyNumberFormat="1" applyFont="1" applyFill="1" applyBorder="1" applyAlignment="1">
      <alignment horizontal="right" indent="1"/>
    </xf>
    <xf numFmtId="4" fontId="8" fillId="5" borderId="25" xfId="1" applyNumberFormat="1" applyFont="1" applyFill="1" applyBorder="1"/>
    <xf numFmtId="10" fontId="8" fillId="5" borderId="24" xfId="1" applyNumberFormat="1" applyFont="1" applyFill="1" applyBorder="1"/>
    <xf numFmtId="0" fontId="1" fillId="5" borderId="0" xfId="1" applyFill="1"/>
    <xf numFmtId="3" fontId="3" fillId="5" borderId="7" xfId="1" applyNumberFormat="1" applyFont="1" applyFill="1" applyBorder="1" applyAlignment="1">
      <alignment horizontal="right" indent="1"/>
    </xf>
    <xf numFmtId="164" fontId="6" fillId="5" borderId="7" xfId="1" applyNumberFormat="1" applyFont="1" applyFill="1" applyBorder="1" applyAlignment="1"/>
    <xf numFmtId="10" fontId="6" fillId="5" borderId="8" xfId="1" applyNumberFormat="1" applyFont="1" applyFill="1" applyBorder="1" applyAlignment="1">
      <alignment horizontal="right"/>
    </xf>
    <xf numFmtId="0" fontId="8" fillId="6" borderId="5" xfId="1" applyFont="1" applyFill="1" applyBorder="1" applyAlignment="1">
      <alignment horizontal="center"/>
    </xf>
    <xf numFmtId="3" fontId="8" fillId="6" borderId="5" xfId="1" applyNumberFormat="1" applyFont="1" applyFill="1" applyBorder="1" applyAlignment="1">
      <alignment horizontal="right" indent="1"/>
    </xf>
    <xf numFmtId="4" fontId="8" fillId="6" borderId="5" xfId="1" applyNumberFormat="1" applyFont="1" applyFill="1" applyBorder="1"/>
    <xf numFmtId="10" fontId="8" fillId="6" borderId="5" xfId="1" applyNumberFormat="1" applyFont="1" applyFill="1" applyBorder="1"/>
    <xf numFmtId="0" fontId="8" fillId="6" borderId="5" xfId="1" applyFont="1" applyFill="1" applyBorder="1" applyAlignment="1">
      <alignment horizontal="left"/>
    </xf>
    <xf numFmtId="0" fontId="8" fillId="6" borderId="5" xfId="1" applyFont="1" applyFill="1" applyBorder="1"/>
    <xf numFmtId="10" fontId="8" fillId="6" borderId="5" xfId="2" applyNumberFormat="1" applyFont="1" applyFill="1" applyBorder="1"/>
    <xf numFmtId="0" fontId="1" fillId="6" borderId="5" xfId="1" applyFill="1" applyBorder="1" applyAlignment="1"/>
    <xf numFmtId="0" fontId="8" fillId="6" borderId="25" xfId="1" applyFont="1" applyFill="1" applyBorder="1" applyAlignment="1">
      <alignment horizontal="left"/>
    </xf>
    <xf numFmtId="0" fontId="8" fillId="6" borderId="25" xfId="1" applyFont="1" applyFill="1" applyBorder="1"/>
    <xf numFmtId="0" fontId="8" fillId="6" borderId="23" xfId="1" applyFont="1" applyFill="1" applyBorder="1" applyAlignment="1">
      <alignment horizontal="left"/>
    </xf>
    <xf numFmtId="4" fontId="8" fillId="6" borderId="5" xfId="1" applyNumberFormat="1" applyFont="1" applyFill="1" applyBorder="1" applyAlignment="1"/>
    <xf numFmtId="0" fontId="8" fillId="6" borderId="23" xfId="1" applyFont="1" applyFill="1" applyBorder="1" applyAlignment="1">
      <alignment horizontal="center"/>
    </xf>
    <xf numFmtId="4" fontId="8" fillId="6" borderId="5" xfId="1" applyNumberFormat="1" applyFont="1" applyFill="1" applyBorder="1" applyAlignment="1">
      <alignment horizontal="right"/>
    </xf>
    <xf numFmtId="10" fontId="8" fillId="6" borderId="4" xfId="1" applyNumberFormat="1" applyFont="1" applyFill="1" applyBorder="1"/>
    <xf numFmtId="0" fontId="8" fillId="6" borderId="5" xfId="1" applyFont="1" applyFill="1" applyBorder="1" applyAlignment="1">
      <alignment horizontal="left"/>
    </xf>
    <xf numFmtId="0" fontId="1" fillId="6" borderId="5" xfId="1" applyFill="1" applyBorder="1" applyAlignment="1"/>
    <xf numFmtId="0" fontId="1" fillId="0" borderId="7" xfId="1" applyFont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2" fillId="0" borderId="0" xfId="1" applyFont="1" applyAlignment="1">
      <alignment horizontal="left" indent="12"/>
    </xf>
    <xf numFmtId="0" fontId="3" fillId="0" borderId="0" xfId="1" applyFont="1" applyAlignment="1">
      <alignment horizontal="left" indent="6"/>
    </xf>
    <xf numFmtId="0" fontId="6" fillId="0" borderId="1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1" fillId="0" borderId="1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0" fontId="1" fillId="0" borderId="20" xfId="1" applyFont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8" fillId="6" borderId="23" xfId="1" applyFont="1" applyFill="1" applyBorder="1" applyAlignment="1">
      <alignment horizontal="left"/>
    </xf>
    <xf numFmtId="0" fontId="1" fillId="6" borderId="25" xfId="1" applyFill="1" applyBorder="1" applyAlignment="1"/>
    <xf numFmtId="0" fontId="6" fillId="5" borderId="2" xfId="1" applyFont="1" applyFill="1" applyBorder="1" applyAlignment="1">
      <alignment horizontal="left"/>
    </xf>
    <xf numFmtId="0" fontId="1" fillId="5" borderId="2" xfId="1" applyFill="1" applyBorder="1" applyAlignment="1"/>
    <xf numFmtId="0" fontId="8" fillId="6" borderId="25" xfId="1" applyFont="1" applyFill="1" applyBorder="1" applyAlignment="1">
      <alignment horizontal="left"/>
    </xf>
    <xf numFmtId="0" fontId="8" fillId="6" borderId="5" xfId="1" applyFont="1" applyFill="1" applyBorder="1" applyAlignment="1"/>
    <xf numFmtId="0" fontId="8" fillId="6" borderId="25" xfId="1" applyFont="1" applyFill="1" applyBorder="1" applyAlignment="1"/>
    <xf numFmtId="0" fontId="1" fillId="0" borderId="2" xfId="1" applyFont="1" applyBorder="1" applyAlignment="1">
      <alignment horizontal="center" vertical="center"/>
    </xf>
    <xf numFmtId="0" fontId="1" fillId="0" borderId="27" xfId="1" applyFont="1" applyBorder="1" applyAlignment="1">
      <alignment horizontal="center" vertical="center"/>
    </xf>
    <xf numFmtId="0" fontId="1" fillId="0" borderId="28" xfId="1" applyFont="1" applyBorder="1" applyAlignment="1">
      <alignment horizontal="center" vertical="center"/>
    </xf>
    <xf numFmtId="0" fontId="6" fillId="0" borderId="16" xfId="1" applyFont="1" applyBorder="1" applyAlignment="1">
      <alignment horizontal="left"/>
    </xf>
    <xf numFmtId="0" fontId="1" fillId="0" borderId="7" xfId="1" applyBorder="1" applyAlignment="1"/>
    <xf numFmtId="0" fontId="2" fillId="0" borderId="0" xfId="1" applyFont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6" fillId="2" borderId="1" xfId="1" applyFont="1" applyFill="1" applyBorder="1" applyAlignment="1">
      <alignment horizontal="center"/>
    </xf>
    <xf numFmtId="0" fontId="6" fillId="2" borderId="2" xfId="1" applyFont="1" applyFill="1" applyBorder="1" applyAlignment="1">
      <alignment horizontal="center"/>
    </xf>
    <xf numFmtId="0" fontId="6" fillId="2" borderId="9" xfId="1" applyFont="1" applyFill="1" applyBorder="1" applyAlignment="1"/>
    <xf numFmtId="0" fontId="3" fillId="2" borderId="1" xfId="1" applyFont="1" applyFill="1" applyBorder="1" applyAlignment="1">
      <alignment horizontal="center"/>
    </xf>
    <xf numFmtId="0" fontId="1" fillId="2" borderId="2" xfId="1" applyFill="1" applyBorder="1" applyAlignment="1">
      <alignment horizontal="center"/>
    </xf>
    <xf numFmtId="0" fontId="3" fillId="0" borderId="1" xfId="1" applyFont="1" applyBorder="1" applyAlignment="1">
      <alignment horizontal="left"/>
    </xf>
    <xf numFmtId="0" fontId="1" fillId="0" borderId="10" xfId="1" applyBorder="1" applyAlignment="1">
      <alignment horizontal="left"/>
    </xf>
    <xf numFmtId="0" fontId="1" fillId="0" borderId="11" xfId="1" applyBorder="1" applyAlignment="1">
      <alignment horizontal="left"/>
    </xf>
    <xf numFmtId="0" fontId="8" fillId="0" borderId="14" xfId="1" applyFont="1" applyBorder="1" applyAlignment="1">
      <alignment horizontal="left"/>
    </xf>
    <xf numFmtId="0" fontId="8" fillId="0" borderId="15" xfId="1" applyFont="1" applyBorder="1" applyAlignment="1">
      <alignment horizontal="left"/>
    </xf>
    <xf numFmtId="0" fontId="3" fillId="3" borderId="16" xfId="1" applyFont="1" applyFill="1" applyBorder="1" applyAlignment="1">
      <alignment horizontal="left"/>
    </xf>
    <xf numFmtId="0" fontId="1" fillId="3" borderId="7" xfId="1" applyFill="1" applyBorder="1" applyAlignment="1">
      <alignment horizontal="left"/>
    </xf>
    <xf numFmtId="0" fontId="6" fillId="0" borderId="17" xfId="1" applyFont="1" applyBorder="1" applyAlignment="1">
      <alignment horizontal="left"/>
    </xf>
    <xf numFmtId="0" fontId="6" fillId="0" borderId="18" xfId="1" applyFont="1" applyBorder="1" applyAlignment="1">
      <alignment horizontal="left"/>
    </xf>
    <xf numFmtId="0" fontId="6" fillId="2" borderId="9" xfId="1" applyFont="1" applyFill="1" applyBorder="1" applyAlignment="1">
      <alignment horizontal="center"/>
    </xf>
  </cellXfs>
  <cellStyles count="3">
    <cellStyle name="Normální" xfId="0" builtinId="0"/>
    <cellStyle name="Normální 2" xfId="1"/>
    <cellStyle name="Procenta 2" xfId="2"/>
  </cellStyles>
  <dxfs count="0"/>
  <tableStyles count="0" defaultTableStyle="TableStyleMedium2" defaultPivotStyle="PivotStyleMedium9"/>
  <colors>
    <mruColors>
      <color rgb="FFFFFFCC"/>
      <color rgb="FFFFF6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37"/>
  <sheetViews>
    <sheetView tabSelected="1" zoomScaleNormal="100" workbookViewId="0">
      <selection activeCell="A3" sqref="A3:G3"/>
    </sheetView>
  </sheetViews>
  <sheetFormatPr defaultRowHeight="12.75" x14ac:dyDescent="0.2"/>
  <cols>
    <col min="1" max="1" width="3" style="1" customWidth="1"/>
    <col min="2" max="2" width="8.42578125" style="1" customWidth="1"/>
    <col min="3" max="3" width="5.85546875" style="1" customWidth="1"/>
    <col min="4" max="4" width="44.140625" style="1" customWidth="1"/>
    <col min="5" max="5" width="13.140625" style="1" bestFit="1" customWidth="1"/>
    <col min="6" max="6" width="15.85546875" style="1" customWidth="1"/>
    <col min="7" max="7" width="12.140625" style="1" customWidth="1"/>
    <col min="8" max="8" width="9.140625" style="1"/>
    <col min="9" max="9" width="12.7109375" style="1" bestFit="1" customWidth="1"/>
    <col min="10" max="11" width="9.140625" style="1"/>
    <col min="12" max="12" width="11.5703125" style="1" bestFit="1" customWidth="1"/>
    <col min="13" max="254" width="9.140625" style="1"/>
    <col min="255" max="255" width="3" style="1" customWidth="1"/>
    <col min="256" max="256" width="8.42578125" style="1" customWidth="1"/>
    <col min="257" max="257" width="5.85546875" style="1" customWidth="1"/>
    <col min="258" max="258" width="9.140625" style="1"/>
    <col min="259" max="259" width="35" style="1" customWidth="1"/>
    <col min="260" max="260" width="9.85546875" style="1" bestFit="1" customWidth="1"/>
    <col min="261" max="261" width="15.85546875" style="1" customWidth="1"/>
    <col min="262" max="262" width="10" style="1" customWidth="1"/>
    <col min="263" max="268" width="9.140625" style="1"/>
    <col min="269" max="269" width="13.42578125" style="1" customWidth="1"/>
    <col min="270" max="510" width="9.140625" style="1"/>
    <col min="511" max="511" width="3" style="1" customWidth="1"/>
    <col min="512" max="512" width="8.42578125" style="1" customWidth="1"/>
    <col min="513" max="513" width="5.85546875" style="1" customWidth="1"/>
    <col min="514" max="514" width="9.140625" style="1"/>
    <col min="515" max="515" width="35" style="1" customWidth="1"/>
    <col min="516" max="516" width="9.85546875" style="1" bestFit="1" customWidth="1"/>
    <col min="517" max="517" width="15.85546875" style="1" customWidth="1"/>
    <col min="518" max="518" width="10" style="1" customWidth="1"/>
    <col min="519" max="524" width="9.140625" style="1"/>
    <col min="525" max="525" width="13.42578125" style="1" customWidth="1"/>
    <col min="526" max="766" width="9.140625" style="1"/>
    <col min="767" max="767" width="3" style="1" customWidth="1"/>
    <col min="768" max="768" width="8.42578125" style="1" customWidth="1"/>
    <col min="769" max="769" width="5.85546875" style="1" customWidth="1"/>
    <col min="770" max="770" width="9.140625" style="1"/>
    <col min="771" max="771" width="35" style="1" customWidth="1"/>
    <col min="772" max="772" width="9.85546875" style="1" bestFit="1" customWidth="1"/>
    <col min="773" max="773" width="15.85546875" style="1" customWidth="1"/>
    <col min="774" max="774" width="10" style="1" customWidth="1"/>
    <col min="775" max="780" width="9.140625" style="1"/>
    <col min="781" max="781" width="13.42578125" style="1" customWidth="1"/>
    <col min="782" max="1022" width="9.140625" style="1"/>
    <col min="1023" max="1023" width="3" style="1" customWidth="1"/>
    <col min="1024" max="1024" width="8.42578125" style="1" customWidth="1"/>
    <col min="1025" max="1025" width="5.85546875" style="1" customWidth="1"/>
    <col min="1026" max="1026" width="9.140625" style="1"/>
    <col min="1027" max="1027" width="35" style="1" customWidth="1"/>
    <col min="1028" max="1028" width="9.85546875" style="1" bestFit="1" customWidth="1"/>
    <col min="1029" max="1029" width="15.85546875" style="1" customWidth="1"/>
    <col min="1030" max="1030" width="10" style="1" customWidth="1"/>
    <col min="1031" max="1036" width="9.140625" style="1"/>
    <col min="1037" max="1037" width="13.42578125" style="1" customWidth="1"/>
    <col min="1038" max="1278" width="9.140625" style="1"/>
    <col min="1279" max="1279" width="3" style="1" customWidth="1"/>
    <col min="1280" max="1280" width="8.42578125" style="1" customWidth="1"/>
    <col min="1281" max="1281" width="5.85546875" style="1" customWidth="1"/>
    <col min="1282" max="1282" width="9.140625" style="1"/>
    <col min="1283" max="1283" width="35" style="1" customWidth="1"/>
    <col min="1284" max="1284" width="9.85546875" style="1" bestFit="1" customWidth="1"/>
    <col min="1285" max="1285" width="15.85546875" style="1" customWidth="1"/>
    <col min="1286" max="1286" width="10" style="1" customWidth="1"/>
    <col min="1287" max="1292" width="9.140625" style="1"/>
    <col min="1293" max="1293" width="13.42578125" style="1" customWidth="1"/>
    <col min="1294" max="1534" width="9.140625" style="1"/>
    <col min="1535" max="1535" width="3" style="1" customWidth="1"/>
    <col min="1536" max="1536" width="8.42578125" style="1" customWidth="1"/>
    <col min="1537" max="1537" width="5.85546875" style="1" customWidth="1"/>
    <col min="1538" max="1538" width="9.140625" style="1"/>
    <col min="1539" max="1539" width="35" style="1" customWidth="1"/>
    <col min="1540" max="1540" width="9.85546875" style="1" bestFit="1" customWidth="1"/>
    <col min="1541" max="1541" width="15.85546875" style="1" customWidth="1"/>
    <col min="1542" max="1542" width="10" style="1" customWidth="1"/>
    <col min="1543" max="1548" width="9.140625" style="1"/>
    <col min="1549" max="1549" width="13.42578125" style="1" customWidth="1"/>
    <col min="1550" max="1790" width="9.140625" style="1"/>
    <col min="1791" max="1791" width="3" style="1" customWidth="1"/>
    <col min="1792" max="1792" width="8.42578125" style="1" customWidth="1"/>
    <col min="1793" max="1793" width="5.85546875" style="1" customWidth="1"/>
    <col min="1794" max="1794" width="9.140625" style="1"/>
    <col min="1795" max="1795" width="35" style="1" customWidth="1"/>
    <col min="1796" max="1796" width="9.85546875" style="1" bestFit="1" customWidth="1"/>
    <col min="1797" max="1797" width="15.85546875" style="1" customWidth="1"/>
    <col min="1798" max="1798" width="10" style="1" customWidth="1"/>
    <col min="1799" max="1804" width="9.140625" style="1"/>
    <col min="1805" max="1805" width="13.42578125" style="1" customWidth="1"/>
    <col min="1806" max="2046" width="9.140625" style="1"/>
    <col min="2047" max="2047" width="3" style="1" customWidth="1"/>
    <col min="2048" max="2048" width="8.42578125" style="1" customWidth="1"/>
    <col min="2049" max="2049" width="5.85546875" style="1" customWidth="1"/>
    <col min="2050" max="2050" width="9.140625" style="1"/>
    <col min="2051" max="2051" width="35" style="1" customWidth="1"/>
    <col min="2052" max="2052" width="9.85546875" style="1" bestFit="1" customWidth="1"/>
    <col min="2053" max="2053" width="15.85546875" style="1" customWidth="1"/>
    <col min="2054" max="2054" width="10" style="1" customWidth="1"/>
    <col min="2055" max="2060" width="9.140625" style="1"/>
    <col min="2061" max="2061" width="13.42578125" style="1" customWidth="1"/>
    <col min="2062" max="2302" width="9.140625" style="1"/>
    <col min="2303" max="2303" width="3" style="1" customWidth="1"/>
    <col min="2304" max="2304" width="8.42578125" style="1" customWidth="1"/>
    <col min="2305" max="2305" width="5.85546875" style="1" customWidth="1"/>
    <col min="2306" max="2306" width="9.140625" style="1"/>
    <col min="2307" max="2307" width="35" style="1" customWidth="1"/>
    <col min="2308" max="2308" width="9.85546875" style="1" bestFit="1" customWidth="1"/>
    <col min="2309" max="2309" width="15.85546875" style="1" customWidth="1"/>
    <col min="2310" max="2310" width="10" style="1" customWidth="1"/>
    <col min="2311" max="2316" width="9.140625" style="1"/>
    <col min="2317" max="2317" width="13.42578125" style="1" customWidth="1"/>
    <col min="2318" max="2558" width="9.140625" style="1"/>
    <col min="2559" max="2559" width="3" style="1" customWidth="1"/>
    <col min="2560" max="2560" width="8.42578125" style="1" customWidth="1"/>
    <col min="2561" max="2561" width="5.85546875" style="1" customWidth="1"/>
    <col min="2562" max="2562" width="9.140625" style="1"/>
    <col min="2563" max="2563" width="35" style="1" customWidth="1"/>
    <col min="2564" max="2564" width="9.85546875" style="1" bestFit="1" customWidth="1"/>
    <col min="2565" max="2565" width="15.85546875" style="1" customWidth="1"/>
    <col min="2566" max="2566" width="10" style="1" customWidth="1"/>
    <col min="2567" max="2572" width="9.140625" style="1"/>
    <col min="2573" max="2573" width="13.42578125" style="1" customWidth="1"/>
    <col min="2574" max="2814" width="9.140625" style="1"/>
    <col min="2815" max="2815" width="3" style="1" customWidth="1"/>
    <col min="2816" max="2816" width="8.42578125" style="1" customWidth="1"/>
    <col min="2817" max="2817" width="5.85546875" style="1" customWidth="1"/>
    <col min="2818" max="2818" width="9.140625" style="1"/>
    <col min="2819" max="2819" width="35" style="1" customWidth="1"/>
    <col min="2820" max="2820" width="9.85546875" style="1" bestFit="1" customWidth="1"/>
    <col min="2821" max="2821" width="15.85546875" style="1" customWidth="1"/>
    <col min="2822" max="2822" width="10" style="1" customWidth="1"/>
    <col min="2823" max="2828" width="9.140625" style="1"/>
    <col min="2829" max="2829" width="13.42578125" style="1" customWidth="1"/>
    <col min="2830" max="3070" width="9.140625" style="1"/>
    <col min="3071" max="3071" width="3" style="1" customWidth="1"/>
    <col min="3072" max="3072" width="8.42578125" style="1" customWidth="1"/>
    <col min="3073" max="3073" width="5.85546875" style="1" customWidth="1"/>
    <col min="3074" max="3074" width="9.140625" style="1"/>
    <col min="3075" max="3075" width="35" style="1" customWidth="1"/>
    <col min="3076" max="3076" width="9.85546875" style="1" bestFit="1" customWidth="1"/>
    <col min="3077" max="3077" width="15.85546875" style="1" customWidth="1"/>
    <col min="3078" max="3078" width="10" style="1" customWidth="1"/>
    <col min="3079" max="3084" width="9.140625" style="1"/>
    <col min="3085" max="3085" width="13.42578125" style="1" customWidth="1"/>
    <col min="3086" max="3326" width="9.140625" style="1"/>
    <col min="3327" max="3327" width="3" style="1" customWidth="1"/>
    <col min="3328" max="3328" width="8.42578125" style="1" customWidth="1"/>
    <col min="3329" max="3329" width="5.85546875" style="1" customWidth="1"/>
    <col min="3330" max="3330" width="9.140625" style="1"/>
    <col min="3331" max="3331" width="35" style="1" customWidth="1"/>
    <col min="3332" max="3332" width="9.85546875" style="1" bestFit="1" customWidth="1"/>
    <col min="3333" max="3333" width="15.85546875" style="1" customWidth="1"/>
    <col min="3334" max="3334" width="10" style="1" customWidth="1"/>
    <col min="3335" max="3340" width="9.140625" style="1"/>
    <col min="3341" max="3341" width="13.42578125" style="1" customWidth="1"/>
    <col min="3342" max="3582" width="9.140625" style="1"/>
    <col min="3583" max="3583" width="3" style="1" customWidth="1"/>
    <col min="3584" max="3584" width="8.42578125" style="1" customWidth="1"/>
    <col min="3585" max="3585" width="5.85546875" style="1" customWidth="1"/>
    <col min="3586" max="3586" width="9.140625" style="1"/>
    <col min="3587" max="3587" width="35" style="1" customWidth="1"/>
    <col min="3588" max="3588" width="9.85546875" style="1" bestFit="1" customWidth="1"/>
    <col min="3589" max="3589" width="15.85546875" style="1" customWidth="1"/>
    <col min="3590" max="3590" width="10" style="1" customWidth="1"/>
    <col min="3591" max="3596" width="9.140625" style="1"/>
    <col min="3597" max="3597" width="13.42578125" style="1" customWidth="1"/>
    <col min="3598" max="3838" width="9.140625" style="1"/>
    <col min="3839" max="3839" width="3" style="1" customWidth="1"/>
    <col min="3840" max="3840" width="8.42578125" style="1" customWidth="1"/>
    <col min="3841" max="3841" width="5.85546875" style="1" customWidth="1"/>
    <col min="3842" max="3842" width="9.140625" style="1"/>
    <col min="3843" max="3843" width="35" style="1" customWidth="1"/>
    <col min="3844" max="3844" width="9.85546875" style="1" bestFit="1" customWidth="1"/>
    <col min="3845" max="3845" width="15.85546875" style="1" customWidth="1"/>
    <col min="3846" max="3846" width="10" style="1" customWidth="1"/>
    <col min="3847" max="3852" width="9.140625" style="1"/>
    <col min="3853" max="3853" width="13.42578125" style="1" customWidth="1"/>
    <col min="3854" max="4094" width="9.140625" style="1"/>
    <col min="4095" max="4095" width="3" style="1" customWidth="1"/>
    <col min="4096" max="4096" width="8.42578125" style="1" customWidth="1"/>
    <col min="4097" max="4097" width="5.85546875" style="1" customWidth="1"/>
    <col min="4098" max="4098" width="9.140625" style="1"/>
    <col min="4099" max="4099" width="35" style="1" customWidth="1"/>
    <col min="4100" max="4100" width="9.85546875" style="1" bestFit="1" customWidth="1"/>
    <col min="4101" max="4101" width="15.85546875" style="1" customWidth="1"/>
    <col min="4102" max="4102" width="10" style="1" customWidth="1"/>
    <col min="4103" max="4108" width="9.140625" style="1"/>
    <col min="4109" max="4109" width="13.42578125" style="1" customWidth="1"/>
    <col min="4110" max="4350" width="9.140625" style="1"/>
    <col min="4351" max="4351" width="3" style="1" customWidth="1"/>
    <col min="4352" max="4352" width="8.42578125" style="1" customWidth="1"/>
    <col min="4353" max="4353" width="5.85546875" style="1" customWidth="1"/>
    <col min="4354" max="4354" width="9.140625" style="1"/>
    <col min="4355" max="4355" width="35" style="1" customWidth="1"/>
    <col min="4356" max="4356" width="9.85546875" style="1" bestFit="1" customWidth="1"/>
    <col min="4357" max="4357" width="15.85546875" style="1" customWidth="1"/>
    <col min="4358" max="4358" width="10" style="1" customWidth="1"/>
    <col min="4359" max="4364" width="9.140625" style="1"/>
    <col min="4365" max="4365" width="13.42578125" style="1" customWidth="1"/>
    <col min="4366" max="4606" width="9.140625" style="1"/>
    <col min="4607" max="4607" width="3" style="1" customWidth="1"/>
    <col min="4608" max="4608" width="8.42578125" style="1" customWidth="1"/>
    <col min="4609" max="4609" width="5.85546875" style="1" customWidth="1"/>
    <col min="4610" max="4610" width="9.140625" style="1"/>
    <col min="4611" max="4611" width="35" style="1" customWidth="1"/>
    <col min="4612" max="4612" width="9.85546875" style="1" bestFit="1" customWidth="1"/>
    <col min="4613" max="4613" width="15.85546875" style="1" customWidth="1"/>
    <col min="4614" max="4614" width="10" style="1" customWidth="1"/>
    <col min="4615" max="4620" width="9.140625" style="1"/>
    <col min="4621" max="4621" width="13.42578125" style="1" customWidth="1"/>
    <col min="4622" max="4862" width="9.140625" style="1"/>
    <col min="4863" max="4863" width="3" style="1" customWidth="1"/>
    <col min="4864" max="4864" width="8.42578125" style="1" customWidth="1"/>
    <col min="4865" max="4865" width="5.85546875" style="1" customWidth="1"/>
    <col min="4866" max="4866" width="9.140625" style="1"/>
    <col min="4867" max="4867" width="35" style="1" customWidth="1"/>
    <col min="4868" max="4868" width="9.85546875" style="1" bestFit="1" customWidth="1"/>
    <col min="4869" max="4869" width="15.85546875" style="1" customWidth="1"/>
    <col min="4870" max="4870" width="10" style="1" customWidth="1"/>
    <col min="4871" max="4876" width="9.140625" style="1"/>
    <col min="4877" max="4877" width="13.42578125" style="1" customWidth="1"/>
    <col min="4878" max="5118" width="9.140625" style="1"/>
    <col min="5119" max="5119" width="3" style="1" customWidth="1"/>
    <col min="5120" max="5120" width="8.42578125" style="1" customWidth="1"/>
    <col min="5121" max="5121" width="5.85546875" style="1" customWidth="1"/>
    <col min="5122" max="5122" width="9.140625" style="1"/>
    <col min="5123" max="5123" width="35" style="1" customWidth="1"/>
    <col min="5124" max="5124" width="9.85546875" style="1" bestFit="1" customWidth="1"/>
    <col min="5125" max="5125" width="15.85546875" style="1" customWidth="1"/>
    <col min="5126" max="5126" width="10" style="1" customWidth="1"/>
    <col min="5127" max="5132" width="9.140625" style="1"/>
    <col min="5133" max="5133" width="13.42578125" style="1" customWidth="1"/>
    <col min="5134" max="5374" width="9.140625" style="1"/>
    <col min="5375" max="5375" width="3" style="1" customWidth="1"/>
    <col min="5376" max="5376" width="8.42578125" style="1" customWidth="1"/>
    <col min="5377" max="5377" width="5.85546875" style="1" customWidth="1"/>
    <col min="5378" max="5378" width="9.140625" style="1"/>
    <col min="5379" max="5379" width="35" style="1" customWidth="1"/>
    <col min="5380" max="5380" width="9.85546875" style="1" bestFit="1" customWidth="1"/>
    <col min="5381" max="5381" width="15.85546875" style="1" customWidth="1"/>
    <col min="5382" max="5382" width="10" style="1" customWidth="1"/>
    <col min="5383" max="5388" width="9.140625" style="1"/>
    <col min="5389" max="5389" width="13.42578125" style="1" customWidth="1"/>
    <col min="5390" max="5630" width="9.140625" style="1"/>
    <col min="5631" max="5631" width="3" style="1" customWidth="1"/>
    <col min="5632" max="5632" width="8.42578125" style="1" customWidth="1"/>
    <col min="5633" max="5633" width="5.85546875" style="1" customWidth="1"/>
    <col min="5634" max="5634" width="9.140625" style="1"/>
    <col min="5635" max="5635" width="35" style="1" customWidth="1"/>
    <col min="5636" max="5636" width="9.85546875" style="1" bestFit="1" customWidth="1"/>
    <col min="5637" max="5637" width="15.85546875" style="1" customWidth="1"/>
    <col min="5638" max="5638" width="10" style="1" customWidth="1"/>
    <col min="5639" max="5644" width="9.140625" style="1"/>
    <col min="5645" max="5645" width="13.42578125" style="1" customWidth="1"/>
    <col min="5646" max="5886" width="9.140625" style="1"/>
    <col min="5887" max="5887" width="3" style="1" customWidth="1"/>
    <col min="5888" max="5888" width="8.42578125" style="1" customWidth="1"/>
    <col min="5889" max="5889" width="5.85546875" style="1" customWidth="1"/>
    <col min="5890" max="5890" width="9.140625" style="1"/>
    <col min="5891" max="5891" width="35" style="1" customWidth="1"/>
    <col min="5892" max="5892" width="9.85546875" style="1" bestFit="1" customWidth="1"/>
    <col min="5893" max="5893" width="15.85546875" style="1" customWidth="1"/>
    <col min="5894" max="5894" width="10" style="1" customWidth="1"/>
    <col min="5895" max="5900" width="9.140625" style="1"/>
    <col min="5901" max="5901" width="13.42578125" style="1" customWidth="1"/>
    <col min="5902" max="6142" width="9.140625" style="1"/>
    <col min="6143" max="6143" width="3" style="1" customWidth="1"/>
    <col min="6144" max="6144" width="8.42578125" style="1" customWidth="1"/>
    <col min="6145" max="6145" width="5.85546875" style="1" customWidth="1"/>
    <col min="6146" max="6146" width="9.140625" style="1"/>
    <col min="6147" max="6147" width="35" style="1" customWidth="1"/>
    <col min="6148" max="6148" width="9.85546875" style="1" bestFit="1" customWidth="1"/>
    <col min="6149" max="6149" width="15.85546875" style="1" customWidth="1"/>
    <col min="6150" max="6150" width="10" style="1" customWidth="1"/>
    <col min="6151" max="6156" width="9.140625" style="1"/>
    <col min="6157" max="6157" width="13.42578125" style="1" customWidth="1"/>
    <col min="6158" max="6398" width="9.140625" style="1"/>
    <col min="6399" max="6399" width="3" style="1" customWidth="1"/>
    <col min="6400" max="6400" width="8.42578125" style="1" customWidth="1"/>
    <col min="6401" max="6401" width="5.85546875" style="1" customWidth="1"/>
    <col min="6402" max="6402" width="9.140625" style="1"/>
    <col min="6403" max="6403" width="35" style="1" customWidth="1"/>
    <col min="6404" max="6404" width="9.85546875" style="1" bestFit="1" customWidth="1"/>
    <col min="6405" max="6405" width="15.85546875" style="1" customWidth="1"/>
    <col min="6406" max="6406" width="10" style="1" customWidth="1"/>
    <col min="6407" max="6412" width="9.140625" style="1"/>
    <col min="6413" max="6413" width="13.42578125" style="1" customWidth="1"/>
    <col min="6414" max="6654" width="9.140625" style="1"/>
    <col min="6655" max="6655" width="3" style="1" customWidth="1"/>
    <col min="6656" max="6656" width="8.42578125" style="1" customWidth="1"/>
    <col min="6657" max="6657" width="5.85546875" style="1" customWidth="1"/>
    <col min="6658" max="6658" width="9.140625" style="1"/>
    <col min="6659" max="6659" width="35" style="1" customWidth="1"/>
    <col min="6660" max="6660" width="9.85546875" style="1" bestFit="1" customWidth="1"/>
    <col min="6661" max="6661" width="15.85546875" style="1" customWidth="1"/>
    <col min="6662" max="6662" width="10" style="1" customWidth="1"/>
    <col min="6663" max="6668" width="9.140625" style="1"/>
    <col min="6669" max="6669" width="13.42578125" style="1" customWidth="1"/>
    <col min="6670" max="6910" width="9.140625" style="1"/>
    <col min="6911" max="6911" width="3" style="1" customWidth="1"/>
    <col min="6912" max="6912" width="8.42578125" style="1" customWidth="1"/>
    <col min="6913" max="6913" width="5.85546875" style="1" customWidth="1"/>
    <col min="6914" max="6914" width="9.140625" style="1"/>
    <col min="6915" max="6915" width="35" style="1" customWidth="1"/>
    <col min="6916" max="6916" width="9.85546875" style="1" bestFit="1" customWidth="1"/>
    <col min="6917" max="6917" width="15.85546875" style="1" customWidth="1"/>
    <col min="6918" max="6918" width="10" style="1" customWidth="1"/>
    <col min="6919" max="6924" width="9.140625" style="1"/>
    <col min="6925" max="6925" width="13.42578125" style="1" customWidth="1"/>
    <col min="6926" max="7166" width="9.140625" style="1"/>
    <col min="7167" max="7167" width="3" style="1" customWidth="1"/>
    <col min="7168" max="7168" width="8.42578125" style="1" customWidth="1"/>
    <col min="7169" max="7169" width="5.85546875" style="1" customWidth="1"/>
    <col min="7170" max="7170" width="9.140625" style="1"/>
    <col min="7171" max="7171" width="35" style="1" customWidth="1"/>
    <col min="7172" max="7172" width="9.85546875" style="1" bestFit="1" customWidth="1"/>
    <col min="7173" max="7173" width="15.85546875" style="1" customWidth="1"/>
    <col min="7174" max="7174" width="10" style="1" customWidth="1"/>
    <col min="7175" max="7180" width="9.140625" style="1"/>
    <col min="7181" max="7181" width="13.42578125" style="1" customWidth="1"/>
    <col min="7182" max="7422" width="9.140625" style="1"/>
    <col min="7423" max="7423" width="3" style="1" customWidth="1"/>
    <col min="7424" max="7424" width="8.42578125" style="1" customWidth="1"/>
    <col min="7425" max="7425" width="5.85546875" style="1" customWidth="1"/>
    <col min="7426" max="7426" width="9.140625" style="1"/>
    <col min="7427" max="7427" width="35" style="1" customWidth="1"/>
    <col min="7428" max="7428" width="9.85546875" style="1" bestFit="1" customWidth="1"/>
    <col min="7429" max="7429" width="15.85546875" style="1" customWidth="1"/>
    <col min="7430" max="7430" width="10" style="1" customWidth="1"/>
    <col min="7431" max="7436" width="9.140625" style="1"/>
    <col min="7437" max="7437" width="13.42578125" style="1" customWidth="1"/>
    <col min="7438" max="7678" width="9.140625" style="1"/>
    <col min="7679" max="7679" width="3" style="1" customWidth="1"/>
    <col min="7680" max="7680" width="8.42578125" style="1" customWidth="1"/>
    <col min="7681" max="7681" width="5.85546875" style="1" customWidth="1"/>
    <col min="7682" max="7682" width="9.140625" style="1"/>
    <col min="7683" max="7683" width="35" style="1" customWidth="1"/>
    <col min="7684" max="7684" width="9.85546875" style="1" bestFit="1" customWidth="1"/>
    <col min="7685" max="7685" width="15.85546875" style="1" customWidth="1"/>
    <col min="7686" max="7686" width="10" style="1" customWidth="1"/>
    <col min="7687" max="7692" width="9.140625" style="1"/>
    <col min="7693" max="7693" width="13.42578125" style="1" customWidth="1"/>
    <col min="7694" max="7934" width="9.140625" style="1"/>
    <col min="7935" max="7935" width="3" style="1" customWidth="1"/>
    <col min="7936" max="7936" width="8.42578125" style="1" customWidth="1"/>
    <col min="7937" max="7937" width="5.85546875" style="1" customWidth="1"/>
    <col min="7938" max="7938" width="9.140625" style="1"/>
    <col min="7939" max="7939" width="35" style="1" customWidth="1"/>
    <col min="7940" max="7940" width="9.85546875" style="1" bestFit="1" customWidth="1"/>
    <col min="7941" max="7941" width="15.85546875" style="1" customWidth="1"/>
    <col min="7942" max="7942" width="10" style="1" customWidth="1"/>
    <col min="7943" max="7948" width="9.140625" style="1"/>
    <col min="7949" max="7949" width="13.42578125" style="1" customWidth="1"/>
    <col min="7950" max="8190" width="9.140625" style="1"/>
    <col min="8191" max="8191" width="3" style="1" customWidth="1"/>
    <col min="8192" max="8192" width="8.42578125" style="1" customWidth="1"/>
    <col min="8193" max="8193" width="5.85546875" style="1" customWidth="1"/>
    <col min="8194" max="8194" width="9.140625" style="1"/>
    <col min="8195" max="8195" width="35" style="1" customWidth="1"/>
    <col min="8196" max="8196" width="9.85546875" style="1" bestFit="1" customWidth="1"/>
    <col min="8197" max="8197" width="15.85546875" style="1" customWidth="1"/>
    <col min="8198" max="8198" width="10" style="1" customWidth="1"/>
    <col min="8199" max="8204" width="9.140625" style="1"/>
    <col min="8205" max="8205" width="13.42578125" style="1" customWidth="1"/>
    <col min="8206" max="8446" width="9.140625" style="1"/>
    <col min="8447" max="8447" width="3" style="1" customWidth="1"/>
    <col min="8448" max="8448" width="8.42578125" style="1" customWidth="1"/>
    <col min="8449" max="8449" width="5.85546875" style="1" customWidth="1"/>
    <col min="8450" max="8450" width="9.140625" style="1"/>
    <col min="8451" max="8451" width="35" style="1" customWidth="1"/>
    <col min="8452" max="8452" width="9.85546875" style="1" bestFit="1" customWidth="1"/>
    <col min="8453" max="8453" width="15.85546875" style="1" customWidth="1"/>
    <col min="8454" max="8454" width="10" style="1" customWidth="1"/>
    <col min="8455" max="8460" width="9.140625" style="1"/>
    <col min="8461" max="8461" width="13.42578125" style="1" customWidth="1"/>
    <col min="8462" max="8702" width="9.140625" style="1"/>
    <col min="8703" max="8703" width="3" style="1" customWidth="1"/>
    <col min="8704" max="8704" width="8.42578125" style="1" customWidth="1"/>
    <col min="8705" max="8705" width="5.85546875" style="1" customWidth="1"/>
    <col min="8706" max="8706" width="9.140625" style="1"/>
    <col min="8707" max="8707" width="35" style="1" customWidth="1"/>
    <col min="8708" max="8708" width="9.85546875" style="1" bestFit="1" customWidth="1"/>
    <col min="8709" max="8709" width="15.85546875" style="1" customWidth="1"/>
    <col min="8710" max="8710" width="10" style="1" customWidth="1"/>
    <col min="8711" max="8716" width="9.140625" style="1"/>
    <col min="8717" max="8717" width="13.42578125" style="1" customWidth="1"/>
    <col min="8718" max="8958" width="9.140625" style="1"/>
    <col min="8959" max="8959" width="3" style="1" customWidth="1"/>
    <col min="8960" max="8960" width="8.42578125" style="1" customWidth="1"/>
    <col min="8961" max="8961" width="5.85546875" style="1" customWidth="1"/>
    <col min="8962" max="8962" width="9.140625" style="1"/>
    <col min="8963" max="8963" width="35" style="1" customWidth="1"/>
    <col min="8964" max="8964" width="9.85546875" style="1" bestFit="1" customWidth="1"/>
    <col min="8965" max="8965" width="15.85546875" style="1" customWidth="1"/>
    <col min="8966" max="8966" width="10" style="1" customWidth="1"/>
    <col min="8967" max="8972" width="9.140625" style="1"/>
    <col min="8973" max="8973" width="13.42578125" style="1" customWidth="1"/>
    <col min="8974" max="9214" width="9.140625" style="1"/>
    <col min="9215" max="9215" width="3" style="1" customWidth="1"/>
    <col min="9216" max="9216" width="8.42578125" style="1" customWidth="1"/>
    <col min="9217" max="9217" width="5.85546875" style="1" customWidth="1"/>
    <col min="9218" max="9218" width="9.140625" style="1"/>
    <col min="9219" max="9219" width="35" style="1" customWidth="1"/>
    <col min="9220" max="9220" width="9.85546875" style="1" bestFit="1" customWidth="1"/>
    <col min="9221" max="9221" width="15.85546875" style="1" customWidth="1"/>
    <col min="9222" max="9222" width="10" style="1" customWidth="1"/>
    <col min="9223" max="9228" width="9.140625" style="1"/>
    <col min="9229" max="9229" width="13.42578125" style="1" customWidth="1"/>
    <col min="9230" max="9470" width="9.140625" style="1"/>
    <col min="9471" max="9471" width="3" style="1" customWidth="1"/>
    <col min="9472" max="9472" width="8.42578125" style="1" customWidth="1"/>
    <col min="9473" max="9473" width="5.85546875" style="1" customWidth="1"/>
    <col min="9474" max="9474" width="9.140625" style="1"/>
    <col min="9475" max="9475" width="35" style="1" customWidth="1"/>
    <col min="9476" max="9476" width="9.85546875" style="1" bestFit="1" customWidth="1"/>
    <col min="9477" max="9477" width="15.85546875" style="1" customWidth="1"/>
    <col min="9478" max="9478" width="10" style="1" customWidth="1"/>
    <col min="9479" max="9484" width="9.140625" style="1"/>
    <col min="9485" max="9485" width="13.42578125" style="1" customWidth="1"/>
    <col min="9486" max="9726" width="9.140625" style="1"/>
    <col min="9727" max="9727" width="3" style="1" customWidth="1"/>
    <col min="9728" max="9728" width="8.42578125" style="1" customWidth="1"/>
    <col min="9729" max="9729" width="5.85546875" style="1" customWidth="1"/>
    <col min="9730" max="9730" width="9.140625" style="1"/>
    <col min="9731" max="9731" width="35" style="1" customWidth="1"/>
    <col min="9732" max="9732" width="9.85546875" style="1" bestFit="1" customWidth="1"/>
    <col min="9733" max="9733" width="15.85546875" style="1" customWidth="1"/>
    <col min="9734" max="9734" width="10" style="1" customWidth="1"/>
    <col min="9735" max="9740" width="9.140625" style="1"/>
    <col min="9741" max="9741" width="13.42578125" style="1" customWidth="1"/>
    <col min="9742" max="9982" width="9.140625" style="1"/>
    <col min="9983" max="9983" width="3" style="1" customWidth="1"/>
    <col min="9984" max="9984" width="8.42578125" style="1" customWidth="1"/>
    <col min="9985" max="9985" width="5.85546875" style="1" customWidth="1"/>
    <col min="9986" max="9986" width="9.140625" style="1"/>
    <col min="9987" max="9987" width="35" style="1" customWidth="1"/>
    <col min="9988" max="9988" width="9.85546875" style="1" bestFit="1" customWidth="1"/>
    <col min="9989" max="9989" width="15.85546875" style="1" customWidth="1"/>
    <col min="9990" max="9990" width="10" style="1" customWidth="1"/>
    <col min="9991" max="9996" width="9.140625" style="1"/>
    <col min="9997" max="9997" width="13.42578125" style="1" customWidth="1"/>
    <col min="9998" max="10238" width="9.140625" style="1"/>
    <col min="10239" max="10239" width="3" style="1" customWidth="1"/>
    <col min="10240" max="10240" width="8.42578125" style="1" customWidth="1"/>
    <col min="10241" max="10241" width="5.85546875" style="1" customWidth="1"/>
    <col min="10242" max="10242" width="9.140625" style="1"/>
    <col min="10243" max="10243" width="35" style="1" customWidth="1"/>
    <col min="10244" max="10244" width="9.85546875" style="1" bestFit="1" customWidth="1"/>
    <col min="10245" max="10245" width="15.85546875" style="1" customWidth="1"/>
    <col min="10246" max="10246" width="10" style="1" customWidth="1"/>
    <col min="10247" max="10252" width="9.140625" style="1"/>
    <col min="10253" max="10253" width="13.42578125" style="1" customWidth="1"/>
    <col min="10254" max="10494" width="9.140625" style="1"/>
    <col min="10495" max="10495" width="3" style="1" customWidth="1"/>
    <col min="10496" max="10496" width="8.42578125" style="1" customWidth="1"/>
    <col min="10497" max="10497" width="5.85546875" style="1" customWidth="1"/>
    <col min="10498" max="10498" width="9.140625" style="1"/>
    <col min="10499" max="10499" width="35" style="1" customWidth="1"/>
    <col min="10500" max="10500" width="9.85546875" style="1" bestFit="1" customWidth="1"/>
    <col min="10501" max="10501" width="15.85546875" style="1" customWidth="1"/>
    <col min="10502" max="10502" width="10" style="1" customWidth="1"/>
    <col min="10503" max="10508" width="9.140625" style="1"/>
    <col min="10509" max="10509" width="13.42578125" style="1" customWidth="1"/>
    <col min="10510" max="10750" width="9.140625" style="1"/>
    <col min="10751" max="10751" width="3" style="1" customWidth="1"/>
    <col min="10752" max="10752" width="8.42578125" style="1" customWidth="1"/>
    <col min="10753" max="10753" width="5.85546875" style="1" customWidth="1"/>
    <col min="10754" max="10754" width="9.140625" style="1"/>
    <col min="10755" max="10755" width="35" style="1" customWidth="1"/>
    <col min="10756" max="10756" width="9.85546875" style="1" bestFit="1" customWidth="1"/>
    <col min="10757" max="10757" width="15.85546875" style="1" customWidth="1"/>
    <col min="10758" max="10758" width="10" style="1" customWidth="1"/>
    <col min="10759" max="10764" width="9.140625" style="1"/>
    <col min="10765" max="10765" width="13.42578125" style="1" customWidth="1"/>
    <col min="10766" max="11006" width="9.140625" style="1"/>
    <col min="11007" max="11007" width="3" style="1" customWidth="1"/>
    <col min="11008" max="11008" width="8.42578125" style="1" customWidth="1"/>
    <col min="11009" max="11009" width="5.85546875" style="1" customWidth="1"/>
    <col min="11010" max="11010" width="9.140625" style="1"/>
    <col min="11011" max="11011" width="35" style="1" customWidth="1"/>
    <col min="11012" max="11012" width="9.85546875" style="1" bestFit="1" customWidth="1"/>
    <col min="11013" max="11013" width="15.85546875" style="1" customWidth="1"/>
    <col min="11014" max="11014" width="10" style="1" customWidth="1"/>
    <col min="11015" max="11020" width="9.140625" style="1"/>
    <col min="11021" max="11021" width="13.42578125" style="1" customWidth="1"/>
    <col min="11022" max="11262" width="9.140625" style="1"/>
    <col min="11263" max="11263" width="3" style="1" customWidth="1"/>
    <col min="11264" max="11264" width="8.42578125" style="1" customWidth="1"/>
    <col min="11265" max="11265" width="5.85546875" style="1" customWidth="1"/>
    <col min="11266" max="11266" width="9.140625" style="1"/>
    <col min="11267" max="11267" width="35" style="1" customWidth="1"/>
    <col min="11268" max="11268" width="9.85546875" style="1" bestFit="1" customWidth="1"/>
    <col min="11269" max="11269" width="15.85546875" style="1" customWidth="1"/>
    <col min="11270" max="11270" width="10" style="1" customWidth="1"/>
    <col min="11271" max="11276" width="9.140625" style="1"/>
    <col min="11277" max="11277" width="13.42578125" style="1" customWidth="1"/>
    <col min="11278" max="11518" width="9.140625" style="1"/>
    <col min="11519" max="11519" width="3" style="1" customWidth="1"/>
    <col min="11520" max="11520" width="8.42578125" style="1" customWidth="1"/>
    <col min="11521" max="11521" width="5.85546875" style="1" customWidth="1"/>
    <col min="11522" max="11522" width="9.140625" style="1"/>
    <col min="11523" max="11523" width="35" style="1" customWidth="1"/>
    <col min="11524" max="11524" width="9.85546875" style="1" bestFit="1" customWidth="1"/>
    <col min="11525" max="11525" width="15.85546875" style="1" customWidth="1"/>
    <col min="11526" max="11526" width="10" style="1" customWidth="1"/>
    <col min="11527" max="11532" width="9.140625" style="1"/>
    <col min="11533" max="11533" width="13.42578125" style="1" customWidth="1"/>
    <col min="11534" max="11774" width="9.140625" style="1"/>
    <col min="11775" max="11775" width="3" style="1" customWidth="1"/>
    <col min="11776" max="11776" width="8.42578125" style="1" customWidth="1"/>
    <col min="11777" max="11777" width="5.85546875" style="1" customWidth="1"/>
    <col min="11778" max="11778" width="9.140625" style="1"/>
    <col min="11779" max="11779" width="35" style="1" customWidth="1"/>
    <col min="11780" max="11780" width="9.85546875" style="1" bestFit="1" customWidth="1"/>
    <col min="11781" max="11781" width="15.85546875" style="1" customWidth="1"/>
    <col min="11782" max="11782" width="10" style="1" customWidth="1"/>
    <col min="11783" max="11788" width="9.140625" style="1"/>
    <col min="11789" max="11789" width="13.42578125" style="1" customWidth="1"/>
    <col min="11790" max="12030" width="9.140625" style="1"/>
    <col min="12031" max="12031" width="3" style="1" customWidth="1"/>
    <col min="12032" max="12032" width="8.42578125" style="1" customWidth="1"/>
    <col min="12033" max="12033" width="5.85546875" style="1" customWidth="1"/>
    <col min="12034" max="12034" width="9.140625" style="1"/>
    <col min="12035" max="12035" width="35" style="1" customWidth="1"/>
    <col min="12036" max="12036" width="9.85546875" style="1" bestFit="1" customWidth="1"/>
    <col min="12037" max="12037" width="15.85546875" style="1" customWidth="1"/>
    <col min="12038" max="12038" width="10" style="1" customWidth="1"/>
    <col min="12039" max="12044" width="9.140625" style="1"/>
    <col min="12045" max="12045" width="13.42578125" style="1" customWidth="1"/>
    <col min="12046" max="12286" width="9.140625" style="1"/>
    <col min="12287" max="12287" width="3" style="1" customWidth="1"/>
    <col min="12288" max="12288" width="8.42578125" style="1" customWidth="1"/>
    <col min="12289" max="12289" width="5.85546875" style="1" customWidth="1"/>
    <col min="12290" max="12290" width="9.140625" style="1"/>
    <col min="12291" max="12291" width="35" style="1" customWidth="1"/>
    <col min="12292" max="12292" width="9.85546875" style="1" bestFit="1" customWidth="1"/>
    <col min="12293" max="12293" width="15.85546875" style="1" customWidth="1"/>
    <col min="12294" max="12294" width="10" style="1" customWidth="1"/>
    <col min="12295" max="12300" width="9.140625" style="1"/>
    <col min="12301" max="12301" width="13.42578125" style="1" customWidth="1"/>
    <col min="12302" max="12542" width="9.140625" style="1"/>
    <col min="12543" max="12543" width="3" style="1" customWidth="1"/>
    <col min="12544" max="12544" width="8.42578125" style="1" customWidth="1"/>
    <col min="12545" max="12545" width="5.85546875" style="1" customWidth="1"/>
    <col min="12546" max="12546" width="9.140625" style="1"/>
    <col min="12547" max="12547" width="35" style="1" customWidth="1"/>
    <col min="12548" max="12548" width="9.85546875" style="1" bestFit="1" customWidth="1"/>
    <col min="12549" max="12549" width="15.85546875" style="1" customWidth="1"/>
    <col min="12550" max="12550" width="10" style="1" customWidth="1"/>
    <col min="12551" max="12556" width="9.140625" style="1"/>
    <col min="12557" max="12557" width="13.42578125" style="1" customWidth="1"/>
    <col min="12558" max="12798" width="9.140625" style="1"/>
    <col min="12799" max="12799" width="3" style="1" customWidth="1"/>
    <col min="12800" max="12800" width="8.42578125" style="1" customWidth="1"/>
    <col min="12801" max="12801" width="5.85546875" style="1" customWidth="1"/>
    <col min="12802" max="12802" width="9.140625" style="1"/>
    <col min="12803" max="12803" width="35" style="1" customWidth="1"/>
    <col min="12804" max="12804" width="9.85546875" style="1" bestFit="1" customWidth="1"/>
    <col min="12805" max="12805" width="15.85546875" style="1" customWidth="1"/>
    <col min="12806" max="12806" width="10" style="1" customWidth="1"/>
    <col min="12807" max="12812" width="9.140625" style="1"/>
    <col min="12813" max="12813" width="13.42578125" style="1" customWidth="1"/>
    <col min="12814" max="13054" width="9.140625" style="1"/>
    <col min="13055" max="13055" width="3" style="1" customWidth="1"/>
    <col min="13056" max="13056" width="8.42578125" style="1" customWidth="1"/>
    <col min="13057" max="13057" width="5.85546875" style="1" customWidth="1"/>
    <col min="13058" max="13058" width="9.140625" style="1"/>
    <col min="13059" max="13059" width="35" style="1" customWidth="1"/>
    <col min="13060" max="13060" width="9.85546875" style="1" bestFit="1" customWidth="1"/>
    <col min="13061" max="13061" width="15.85546875" style="1" customWidth="1"/>
    <col min="13062" max="13062" width="10" style="1" customWidth="1"/>
    <col min="13063" max="13068" width="9.140625" style="1"/>
    <col min="13069" max="13069" width="13.42578125" style="1" customWidth="1"/>
    <col min="13070" max="13310" width="9.140625" style="1"/>
    <col min="13311" max="13311" width="3" style="1" customWidth="1"/>
    <col min="13312" max="13312" width="8.42578125" style="1" customWidth="1"/>
    <col min="13313" max="13313" width="5.85546875" style="1" customWidth="1"/>
    <col min="13314" max="13314" width="9.140625" style="1"/>
    <col min="13315" max="13315" width="35" style="1" customWidth="1"/>
    <col min="13316" max="13316" width="9.85546875" style="1" bestFit="1" customWidth="1"/>
    <col min="13317" max="13317" width="15.85546875" style="1" customWidth="1"/>
    <col min="13318" max="13318" width="10" style="1" customWidth="1"/>
    <col min="13319" max="13324" width="9.140625" style="1"/>
    <col min="13325" max="13325" width="13.42578125" style="1" customWidth="1"/>
    <col min="13326" max="13566" width="9.140625" style="1"/>
    <col min="13567" max="13567" width="3" style="1" customWidth="1"/>
    <col min="13568" max="13568" width="8.42578125" style="1" customWidth="1"/>
    <col min="13569" max="13569" width="5.85546875" style="1" customWidth="1"/>
    <col min="13570" max="13570" width="9.140625" style="1"/>
    <col min="13571" max="13571" width="35" style="1" customWidth="1"/>
    <col min="13572" max="13572" width="9.85546875" style="1" bestFit="1" customWidth="1"/>
    <col min="13573" max="13573" width="15.85546875" style="1" customWidth="1"/>
    <col min="13574" max="13574" width="10" style="1" customWidth="1"/>
    <col min="13575" max="13580" width="9.140625" style="1"/>
    <col min="13581" max="13581" width="13.42578125" style="1" customWidth="1"/>
    <col min="13582" max="13822" width="9.140625" style="1"/>
    <col min="13823" max="13823" width="3" style="1" customWidth="1"/>
    <col min="13824" max="13824" width="8.42578125" style="1" customWidth="1"/>
    <col min="13825" max="13825" width="5.85546875" style="1" customWidth="1"/>
    <col min="13826" max="13826" width="9.140625" style="1"/>
    <col min="13827" max="13827" width="35" style="1" customWidth="1"/>
    <col min="13828" max="13828" width="9.85546875" style="1" bestFit="1" customWidth="1"/>
    <col min="13829" max="13829" width="15.85546875" style="1" customWidth="1"/>
    <col min="13830" max="13830" width="10" style="1" customWidth="1"/>
    <col min="13831" max="13836" width="9.140625" style="1"/>
    <col min="13837" max="13837" width="13.42578125" style="1" customWidth="1"/>
    <col min="13838" max="14078" width="9.140625" style="1"/>
    <col min="14079" max="14079" width="3" style="1" customWidth="1"/>
    <col min="14080" max="14080" width="8.42578125" style="1" customWidth="1"/>
    <col min="14081" max="14081" width="5.85546875" style="1" customWidth="1"/>
    <col min="14082" max="14082" width="9.140625" style="1"/>
    <col min="14083" max="14083" width="35" style="1" customWidth="1"/>
    <col min="14084" max="14084" width="9.85546875" style="1" bestFit="1" customWidth="1"/>
    <col min="14085" max="14085" width="15.85546875" style="1" customWidth="1"/>
    <col min="14086" max="14086" width="10" style="1" customWidth="1"/>
    <col min="14087" max="14092" width="9.140625" style="1"/>
    <col min="14093" max="14093" width="13.42578125" style="1" customWidth="1"/>
    <col min="14094" max="14334" width="9.140625" style="1"/>
    <col min="14335" max="14335" width="3" style="1" customWidth="1"/>
    <col min="14336" max="14336" width="8.42578125" style="1" customWidth="1"/>
    <col min="14337" max="14337" width="5.85546875" style="1" customWidth="1"/>
    <col min="14338" max="14338" width="9.140625" style="1"/>
    <col min="14339" max="14339" width="35" style="1" customWidth="1"/>
    <col min="14340" max="14340" width="9.85546875" style="1" bestFit="1" customWidth="1"/>
    <col min="14341" max="14341" width="15.85546875" style="1" customWidth="1"/>
    <col min="14342" max="14342" width="10" style="1" customWidth="1"/>
    <col min="14343" max="14348" width="9.140625" style="1"/>
    <col min="14349" max="14349" width="13.42578125" style="1" customWidth="1"/>
    <col min="14350" max="14590" width="9.140625" style="1"/>
    <col min="14591" max="14591" width="3" style="1" customWidth="1"/>
    <col min="14592" max="14592" width="8.42578125" style="1" customWidth="1"/>
    <col min="14593" max="14593" width="5.85546875" style="1" customWidth="1"/>
    <col min="14594" max="14594" width="9.140625" style="1"/>
    <col min="14595" max="14595" width="35" style="1" customWidth="1"/>
    <col min="14596" max="14596" width="9.85546875" style="1" bestFit="1" customWidth="1"/>
    <col min="14597" max="14597" width="15.85546875" style="1" customWidth="1"/>
    <col min="14598" max="14598" width="10" style="1" customWidth="1"/>
    <col min="14599" max="14604" width="9.140625" style="1"/>
    <col min="14605" max="14605" width="13.42578125" style="1" customWidth="1"/>
    <col min="14606" max="14846" width="9.140625" style="1"/>
    <col min="14847" max="14847" width="3" style="1" customWidth="1"/>
    <col min="14848" max="14848" width="8.42578125" style="1" customWidth="1"/>
    <col min="14849" max="14849" width="5.85546875" style="1" customWidth="1"/>
    <col min="14850" max="14850" width="9.140625" style="1"/>
    <col min="14851" max="14851" width="35" style="1" customWidth="1"/>
    <col min="14852" max="14852" width="9.85546875" style="1" bestFit="1" customWidth="1"/>
    <col min="14853" max="14853" width="15.85546875" style="1" customWidth="1"/>
    <col min="14854" max="14854" width="10" style="1" customWidth="1"/>
    <col min="14855" max="14860" width="9.140625" style="1"/>
    <col min="14861" max="14861" width="13.42578125" style="1" customWidth="1"/>
    <col min="14862" max="15102" width="9.140625" style="1"/>
    <col min="15103" max="15103" width="3" style="1" customWidth="1"/>
    <col min="15104" max="15104" width="8.42578125" style="1" customWidth="1"/>
    <col min="15105" max="15105" width="5.85546875" style="1" customWidth="1"/>
    <col min="15106" max="15106" width="9.140625" style="1"/>
    <col min="15107" max="15107" width="35" style="1" customWidth="1"/>
    <col min="15108" max="15108" width="9.85546875" style="1" bestFit="1" customWidth="1"/>
    <col min="15109" max="15109" width="15.85546875" style="1" customWidth="1"/>
    <col min="15110" max="15110" width="10" style="1" customWidth="1"/>
    <col min="15111" max="15116" width="9.140625" style="1"/>
    <col min="15117" max="15117" width="13.42578125" style="1" customWidth="1"/>
    <col min="15118" max="15358" width="9.140625" style="1"/>
    <col min="15359" max="15359" width="3" style="1" customWidth="1"/>
    <col min="15360" max="15360" width="8.42578125" style="1" customWidth="1"/>
    <col min="15361" max="15361" width="5.85546875" style="1" customWidth="1"/>
    <col min="15362" max="15362" width="9.140625" style="1"/>
    <col min="15363" max="15363" width="35" style="1" customWidth="1"/>
    <col min="15364" max="15364" width="9.85546875" style="1" bestFit="1" customWidth="1"/>
    <col min="15365" max="15365" width="15.85546875" style="1" customWidth="1"/>
    <col min="15366" max="15366" width="10" style="1" customWidth="1"/>
    <col min="15367" max="15372" width="9.140625" style="1"/>
    <col min="15373" max="15373" width="13.42578125" style="1" customWidth="1"/>
    <col min="15374" max="15614" width="9.140625" style="1"/>
    <col min="15615" max="15615" width="3" style="1" customWidth="1"/>
    <col min="15616" max="15616" width="8.42578125" style="1" customWidth="1"/>
    <col min="15617" max="15617" width="5.85546875" style="1" customWidth="1"/>
    <col min="15618" max="15618" width="9.140625" style="1"/>
    <col min="15619" max="15619" width="35" style="1" customWidth="1"/>
    <col min="15620" max="15620" width="9.85546875" style="1" bestFit="1" customWidth="1"/>
    <col min="15621" max="15621" width="15.85546875" style="1" customWidth="1"/>
    <col min="15622" max="15622" width="10" style="1" customWidth="1"/>
    <col min="15623" max="15628" width="9.140625" style="1"/>
    <col min="15629" max="15629" width="13.42578125" style="1" customWidth="1"/>
    <col min="15630" max="15870" width="9.140625" style="1"/>
    <col min="15871" max="15871" width="3" style="1" customWidth="1"/>
    <col min="15872" max="15872" width="8.42578125" style="1" customWidth="1"/>
    <col min="15873" max="15873" width="5.85546875" style="1" customWidth="1"/>
    <col min="15874" max="15874" width="9.140625" style="1"/>
    <col min="15875" max="15875" width="35" style="1" customWidth="1"/>
    <col min="15876" max="15876" width="9.85546875" style="1" bestFit="1" customWidth="1"/>
    <col min="15877" max="15877" width="15.85546875" style="1" customWidth="1"/>
    <col min="15878" max="15878" width="10" style="1" customWidth="1"/>
    <col min="15879" max="15884" width="9.140625" style="1"/>
    <col min="15885" max="15885" width="13.42578125" style="1" customWidth="1"/>
    <col min="15886" max="16126" width="9.140625" style="1"/>
    <col min="16127" max="16127" width="3" style="1" customWidth="1"/>
    <col min="16128" max="16128" width="8.42578125" style="1" customWidth="1"/>
    <col min="16129" max="16129" width="5.85546875" style="1" customWidth="1"/>
    <col min="16130" max="16130" width="9.140625" style="1"/>
    <col min="16131" max="16131" width="35" style="1" customWidth="1"/>
    <col min="16132" max="16132" width="9.85546875" style="1" bestFit="1" customWidth="1"/>
    <col min="16133" max="16133" width="15.85546875" style="1" customWidth="1"/>
    <col min="16134" max="16134" width="10" style="1" customWidth="1"/>
    <col min="16135" max="16140" width="9.140625" style="1"/>
    <col min="16141" max="16141" width="13.42578125" style="1" customWidth="1"/>
    <col min="16142" max="16384" width="9.140625" style="1"/>
  </cols>
  <sheetData>
    <row r="1" spans="1:8" ht="18.75" x14ac:dyDescent="0.3">
      <c r="A1" s="50"/>
      <c r="B1" s="50"/>
      <c r="C1" s="50"/>
      <c r="D1" s="262" t="s">
        <v>33</v>
      </c>
      <c r="E1" s="262"/>
      <c r="F1" s="262"/>
      <c r="G1" s="262"/>
      <c r="H1" s="262"/>
    </row>
    <row r="2" spans="1:8" ht="16.5" thickBot="1" x14ac:dyDescent="0.3">
      <c r="A2" s="50"/>
      <c r="B2" s="50"/>
      <c r="C2" s="50"/>
      <c r="D2" s="263" t="s">
        <v>34</v>
      </c>
      <c r="E2" s="263"/>
      <c r="F2" s="263"/>
      <c r="G2" s="263"/>
      <c r="H2" s="263"/>
    </row>
    <row r="3" spans="1:8" ht="16.5" thickBot="1" x14ac:dyDescent="0.3">
      <c r="A3" s="264" t="s">
        <v>162</v>
      </c>
      <c r="B3" s="265"/>
      <c r="C3" s="265"/>
      <c r="D3" s="265"/>
      <c r="E3" s="265"/>
      <c r="F3" s="265"/>
      <c r="G3" s="266"/>
      <c r="H3" s="50"/>
    </row>
    <row r="4" spans="1:8" ht="39" thickBot="1" x14ac:dyDescent="0.3">
      <c r="A4" s="267" t="s">
        <v>35</v>
      </c>
      <c r="B4" s="268"/>
      <c r="C4" s="269" t="s">
        <v>2</v>
      </c>
      <c r="D4" s="270"/>
      <c r="E4" s="51" t="s">
        <v>36</v>
      </c>
      <c r="F4" s="52" t="s">
        <v>5</v>
      </c>
      <c r="G4" s="53" t="s">
        <v>6</v>
      </c>
      <c r="H4" s="50"/>
    </row>
    <row r="5" spans="1:8" ht="16.5" thickBot="1" x14ac:dyDescent="0.3">
      <c r="A5" s="208">
        <v>22</v>
      </c>
      <c r="B5" s="273" t="s">
        <v>37</v>
      </c>
      <c r="C5" s="274"/>
      <c r="D5" s="274"/>
      <c r="E5" s="209"/>
      <c r="F5" s="210"/>
      <c r="G5" s="211"/>
      <c r="H5" s="50"/>
    </row>
    <row r="6" spans="1:8" ht="15.75" x14ac:dyDescent="0.25">
      <c r="A6" s="57"/>
      <c r="B6" s="58"/>
      <c r="C6" s="59">
        <v>5139</v>
      </c>
      <c r="D6" s="181" t="s">
        <v>39</v>
      </c>
      <c r="E6" s="60">
        <v>30</v>
      </c>
      <c r="F6" s="61">
        <v>0</v>
      </c>
      <c r="G6" s="62">
        <f t="shared" ref="G6:G9" si="0">F6/E6/1000</f>
        <v>0</v>
      </c>
      <c r="H6" s="50"/>
    </row>
    <row r="7" spans="1:8" ht="15.75" x14ac:dyDescent="0.25">
      <c r="A7" s="57"/>
      <c r="B7" s="58"/>
      <c r="C7" s="59">
        <v>5169</v>
      </c>
      <c r="D7" s="181" t="s">
        <v>40</v>
      </c>
      <c r="E7" s="60">
        <v>1002</v>
      </c>
      <c r="F7" s="61">
        <v>710290.81</v>
      </c>
      <c r="G7" s="62">
        <f t="shared" si="0"/>
        <v>0.70887306387225557</v>
      </c>
      <c r="H7" s="50"/>
    </row>
    <row r="8" spans="1:8" ht="15.75" x14ac:dyDescent="0.25">
      <c r="A8" s="57"/>
      <c r="B8" s="58"/>
      <c r="C8" s="59">
        <v>5171</v>
      </c>
      <c r="D8" s="181" t="s">
        <v>41</v>
      </c>
      <c r="E8" s="60">
        <v>340</v>
      </c>
      <c r="F8" s="61">
        <v>0</v>
      </c>
      <c r="G8" s="62">
        <f t="shared" si="0"/>
        <v>0</v>
      </c>
      <c r="H8" s="50"/>
    </row>
    <row r="9" spans="1:8" ht="15.75" x14ac:dyDescent="0.25">
      <c r="A9" s="57"/>
      <c r="B9" s="243">
        <v>2212</v>
      </c>
      <c r="C9" s="258" t="s">
        <v>43</v>
      </c>
      <c r="D9" s="259"/>
      <c r="E9" s="244">
        <f>E6+E7+E8</f>
        <v>1372</v>
      </c>
      <c r="F9" s="245">
        <f>SUM(F6:F8)</f>
        <v>710290.81</v>
      </c>
      <c r="G9" s="246">
        <f t="shared" si="0"/>
        <v>0.51770467201166182</v>
      </c>
      <c r="H9" s="50"/>
    </row>
    <row r="10" spans="1:8" ht="15.75" x14ac:dyDescent="0.25">
      <c r="A10" s="57"/>
      <c r="B10" s="67"/>
      <c r="C10" s="68"/>
      <c r="D10" s="69"/>
      <c r="E10" s="70"/>
      <c r="F10" s="71"/>
      <c r="G10" s="72"/>
      <c r="H10" s="50"/>
    </row>
    <row r="11" spans="1:8" ht="15.75" x14ac:dyDescent="0.25">
      <c r="A11" s="57"/>
      <c r="B11" s="73"/>
      <c r="C11" s="59">
        <v>5137</v>
      </c>
      <c r="D11" s="179" t="s">
        <v>38</v>
      </c>
      <c r="E11" s="60">
        <v>30</v>
      </c>
      <c r="F11" s="61">
        <v>0</v>
      </c>
      <c r="G11" s="62">
        <f>F11/E11/1000</f>
        <v>0</v>
      </c>
      <c r="H11" s="50"/>
    </row>
    <row r="12" spans="1:8" ht="15.75" x14ac:dyDescent="0.25">
      <c r="A12" s="57"/>
      <c r="B12" s="73"/>
      <c r="C12" s="59">
        <v>5169</v>
      </c>
      <c r="D12" s="181" t="s">
        <v>40</v>
      </c>
      <c r="E12" s="60">
        <v>12</v>
      </c>
      <c r="F12" s="61">
        <v>0</v>
      </c>
      <c r="G12" s="62">
        <f>F12/E12/1000</f>
        <v>0</v>
      </c>
      <c r="H12" s="50"/>
    </row>
    <row r="13" spans="1:8" ht="15.75" x14ac:dyDescent="0.25">
      <c r="A13" s="57"/>
      <c r="B13" s="73"/>
      <c r="C13" s="59">
        <v>5171</v>
      </c>
      <c r="D13" s="187" t="s">
        <v>41</v>
      </c>
      <c r="E13" s="60">
        <v>150</v>
      </c>
      <c r="F13" s="61">
        <v>0</v>
      </c>
      <c r="G13" s="62">
        <f>F13/E13/1000</f>
        <v>0</v>
      </c>
      <c r="H13" s="50"/>
    </row>
    <row r="14" spans="1:8" ht="15.75" x14ac:dyDescent="0.25">
      <c r="A14" s="57"/>
      <c r="B14" s="73"/>
      <c r="C14" s="74">
        <v>6121</v>
      </c>
      <c r="D14" s="188" t="s">
        <v>42</v>
      </c>
      <c r="E14" s="75">
        <v>1565</v>
      </c>
      <c r="F14" s="76">
        <v>42350</v>
      </c>
      <c r="G14" s="77">
        <f>F14/E14/1000</f>
        <v>2.706070287539936E-2</v>
      </c>
      <c r="H14" s="50"/>
    </row>
    <row r="15" spans="1:8" ht="15.75" x14ac:dyDescent="0.25">
      <c r="A15" s="57"/>
      <c r="B15" s="243">
        <v>2219</v>
      </c>
      <c r="C15" s="258" t="s">
        <v>44</v>
      </c>
      <c r="D15" s="276"/>
      <c r="E15" s="244">
        <f>SUM(E11:E14)</f>
        <v>1757</v>
      </c>
      <c r="F15" s="245">
        <f>SUM(F11:F14)</f>
        <v>42350</v>
      </c>
      <c r="G15" s="246">
        <f>F15/E15/1000</f>
        <v>2.4103585657370519E-2</v>
      </c>
      <c r="H15" s="50"/>
    </row>
    <row r="16" spans="1:8" ht="16.5" thickBot="1" x14ac:dyDescent="0.3">
      <c r="A16" s="57"/>
      <c r="B16" s="73"/>
      <c r="C16" s="78"/>
      <c r="D16" s="79"/>
      <c r="E16" s="70"/>
      <c r="F16" s="71"/>
      <c r="G16" s="80"/>
      <c r="H16" s="50"/>
    </row>
    <row r="17" spans="1:8" ht="16.5" thickBot="1" x14ac:dyDescent="0.3">
      <c r="A17" s="208">
        <v>31</v>
      </c>
      <c r="B17" s="273" t="s">
        <v>138</v>
      </c>
      <c r="C17" s="274"/>
      <c r="D17" s="274"/>
      <c r="E17" s="212"/>
      <c r="F17" s="213"/>
      <c r="G17" s="214"/>
      <c r="H17" s="50"/>
    </row>
    <row r="18" spans="1:8" ht="15.75" x14ac:dyDescent="0.25">
      <c r="A18" s="54"/>
      <c r="B18" s="54"/>
      <c r="C18" s="131">
        <v>5331</v>
      </c>
      <c r="D18" s="180" t="s">
        <v>46</v>
      </c>
      <c r="E18" s="60">
        <v>1328</v>
      </c>
      <c r="F18" s="61">
        <v>332000</v>
      </c>
      <c r="G18" s="62">
        <f>F18/E18/1000</f>
        <v>0.25</v>
      </c>
      <c r="H18" s="50"/>
    </row>
    <row r="19" spans="1:8" ht="15.75" x14ac:dyDescent="0.25">
      <c r="A19" s="57"/>
      <c r="B19" s="58"/>
      <c r="C19" s="59">
        <v>6121</v>
      </c>
      <c r="D19" s="81" t="s">
        <v>42</v>
      </c>
      <c r="E19" s="60">
        <v>30985</v>
      </c>
      <c r="F19" s="61">
        <v>508200</v>
      </c>
      <c r="G19" s="62">
        <f t="shared" ref="G19" si="1">F19/E19/1000</f>
        <v>1.6401484589317412E-2</v>
      </c>
      <c r="H19" s="50"/>
    </row>
    <row r="20" spans="1:8" ht="15.75" x14ac:dyDescent="0.25">
      <c r="A20" s="57"/>
      <c r="B20" s="243">
        <v>3111</v>
      </c>
      <c r="C20" s="275" t="s">
        <v>47</v>
      </c>
      <c r="D20" s="272"/>
      <c r="E20" s="244">
        <f>E18+E19</f>
        <v>32313</v>
      </c>
      <c r="F20" s="245">
        <f>F18+F19</f>
        <v>840200</v>
      </c>
      <c r="G20" s="246">
        <f>F20/E20/1000</f>
        <v>2.6001918732398724E-2</v>
      </c>
      <c r="H20" s="50"/>
    </row>
    <row r="21" spans="1:8" ht="15.75" x14ac:dyDescent="0.25">
      <c r="A21" s="57"/>
      <c r="B21" s="73"/>
      <c r="C21" s="82"/>
      <c r="D21" s="83"/>
      <c r="E21" s="70"/>
      <c r="F21" s="71"/>
      <c r="G21" s="80"/>
      <c r="H21" s="50"/>
    </row>
    <row r="22" spans="1:8" ht="15.75" x14ac:dyDescent="0.25">
      <c r="A22" s="57"/>
      <c r="B22" s="73"/>
      <c r="C22" s="59">
        <v>5021</v>
      </c>
      <c r="D22" s="181" t="s">
        <v>48</v>
      </c>
      <c r="E22" s="60">
        <v>75</v>
      </c>
      <c r="F22" s="61">
        <v>20404</v>
      </c>
      <c r="G22" s="62">
        <f t="shared" ref="G22:G27" si="2">F22/E22/1000</f>
        <v>0.27205333333333337</v>
      </c>
      <c r="H22" s="50"/>
    </row>
    <row r="23" spans="1:8" ht="15.75" x14ac:dyDescent="0.25">
      <c r="A23" s="57"/>
      <c r="B23" s="73"/>
      <c r="C23" s="59">
        <v>5031</v>
      </c>
      <c r="D23" s="81" t="s">
        <v>49</v>
      </c>
      <c r="E23" s="60">
        <v>19</v>
      </c>
      <c r="F23" s="61">
        <v>5101</v>
      </c>
      <c r="G23" s="62">
        <f t="shared" si="2"/>
        <v>0.26847368421052631</v>
      </c>
      <c r="H23" s="50"/>
    </row>
    <row r="24" spans="1:8" ht="15.75" x14ac:dyDescent="0.25">
      <c r="A24" s="57"/>
      <c r="B24" s="58"/>
      <c r="C24" s="59">
        <v>5032</v>
      </c>
      <c r="D24" s="81" t="s">
        <v>50</v>
      </c>
      <c r="E24" s="60">
        <v>7</v>
      </c>
      <c r="F24" s="61">
        <v>1837</v>
      </c>
      <c r="G24" s="62">
        <f t="shared" si="2"/>
        <v>0.26242857142857146</v>
      </c>
      <c r="H24" s="50"/>
    </row>
    <row r="25" spans="1:8" ht="15.75" x14ac:dyDescent="0.25">
      <c r="A25" s="57"/>
      <c r="B25" s="58"/>
      <c r="C25" s="59">
        <v>5331</v>
      </c>
      <c r="D25" s="84" t="s">
        <v>46</v>
      </c>
      <c r="E25" s="60">
        <v>3831</v>
      </c>
      <c r="F25" s="61">
        <v>994991</v>
      </c>
      <c r="G25" s="62">
        <f t="shared" si="2"/>
        <v>0.25972096058470373</v>
      </c>
      <c r="H25" s="50"/>
    </row>
    <row r="26" spans="1:8" ht="15.75" x14ac:dyDescent="0.25">
      <c r="A26" s="57"/>
      <c r="B26" s="58"/>
      <c r="C26" s="59">
        <v>6121</v>
      </c>
      <c r="D26" s="179" t="s">
        <v>42</v>
      </c>
      <c r="E26" s="60">
        <v>8300</v>
      </c>
      <c r="F26" s="61">
        <v>0</v>
      </c>
      <c r="G26" s="62">
        <f t="shared" si="2"/>
        <v>0</v>
      </c>
      <c r="H26" s="50"/>
    </row>
    <row r="27" spans="1:8" ht="15.75" x14ac:dyDescent="0.25">
      <c r="A27" s="57"/>
      <c r="B27" s="243">
        <v>3113</v>
      </c>
      <c r="C27" s="275" t="s">
        <v>52</v>
      </c>
      <c r="D27" s="272"/>
      <c r="E27" s="244">
        <f>SUM(E22:E26)</f>
        <v>12232</v>
      </c>
      <c r="F27" s="245">
        <f>SUM(F22:F26)</f>
        <v>1022333</v>
      </c>
      <c r="G27" s="246">
        <f t="shared" si="2"/>
        <v>8.3578564421190327E-2</v>
      </c>
      <c r="H27" s="50"/>
    </row>
    <row r="28" spans="1:8" ht="16.5" thickBot="1" x14ac:dyDescent="0.3">
      <c r="C28" s="85"/>
      <c r="D28" s="86"/>
      <c r="E28" s="87"/>
      <c r="F28" s="88"/>
      <c r="G28" s="89"/>
      <c r="H28" s="50"/>
    </row>
    <row r="29" spans="1:8" ht="16.5" thickBot="1" x14ac:dyDescent="0.3">
      <c r="A29" s="208">
        <v>33</v>
      </c>
      <c r="B29" s="215" t="s">
        <v>53</v>
      </c>
      <c r="C29" s="215"/>
      <c r="D29" s="216"/>
      <c r="E29" s="212"/>
      <c r="F29" s="213"/>
      <c r="G29" s="217"/>
      <c r="H29" s="50"/>
    </row>
    <row r="30" spans="1:8" ht="15.75" x14ac:dyDescent="0.25">
      <c r="A30" s="54"/>
      <c r="C30" s="90">
        <v>5222</v>
      </c>
      <c r="D30" s="91" t="s">
        <v>54</v>
      </c>
      <c r="E30" s="43">
        <v>23</v>
      </c>
      <c r="F30" s="55">
        <v>0</v>
      </c>
      <c r="G30" s="92">
        <f>F30/E30/1000</f>
        <v>0</v>
      </c>
      <c r="H30" s="50"/>
    </row>
    <row r="31" spans="1:8" ht="15.75" x14ac:dyDescent="0.25">
      <c r="A31" s="54"/>
      <c r="B31" s="243">
        <v>3311</v>
      </c>
      <c r="C31" s="247" t="s">
        <v>55</v>
      </c>
      <c r="D31" s="248"/>
      <c r="E31" s="244">
        <v>23</v>
      </c>
      <c r="F31" s="245">
        <f>F30</f>
        <v>0</v>
      </c>
      <c r="G31" s="249">
        <f>F31/E31/1000</f>
        <v>0</v>
      </c>
      <c r="H31" s="50"/>
    </row>
    <row r="32" spans="1:8" ht="15.75" x14ac:dyDescent="0.25">
      <c r="A32" s="54"/>
      <c r="B32" s="73"/>
      <c r="C32" s="78"/>
      <c r="D32" s="93"/>
      <c r="E32" s="70"/>
      <c r="F32" s="71"/>
      <c r="G32" s="94"/>
      <c r="H32" s="50"/>
    </row>
    <row r="33" spans="1:8" ht="15.75" x14ac:dyDescent="0.25">
      <c r="A33" s="54"/>
      <c r="B33" s="73"/>
      <c r="C33" s="59">
        <v>5169</v>
      </c>
      <c r="D33" s="181" t="s">
        <v>40</v>
      </c>
      <c r="E33" s="60">
        <v>13</v>
      </c>
      <c r="F33" s="61">
        <v>0</v>
      </c>
      <c r="G33" s="62">
        <f>F33/E33/1000</f>
        <v>0</v>
      </c>
      <c r="H33" s="50"/>
    </row>
    <row r="34" spans="1:8" ht="15.75" x14ac:dyDescent="0.25">
      <c r="A34" s="54"/>
      <c r="C34" s="74">
        <v>5222</v>
      </c>
      <c r="D34" s="95" t="s">
        <v>54</v>
      </c>
      <c r="E34" s="75">
        <v>6</v>
      </c>
      <c r="F34" s="76">
        <v>0</v>
      </c>
      <c r="G34" s="158">
        <f>F34/E34/1000</f>
        <v>0</v>
      </c>
      <c r="H34" s="50"/>
    </row>
    <row r="35" spans="1:8" x14ac:dyDescent="0.2">
      <c r="B35" s="243">
        <v>3312</v>
      </c>
      <c r="C35" s="271" t="s">
        <v>56</v>
      </c>
      <c r="D35" s="272"/>
      <c r="E35" s="244">
        <f>E33+E34</f>
        <v>19</v>
      </c>
      <c r="F35" s="245">
        <v>0</v>
      </c>
      <c r="G35" s="249">
        <f>F35/E35/1000</f>
        <v>0</v>
      </c>
    </row>
    <row r="36" spans="1:8" ht="15.75" x14ac:dyDescent="0.25">
      <c r="A36" s="54"/>
      <c r="B36" s="54"/>
      <c r="F36" s="127"/>
      <c r="G36" s="127"/>
      <c r="H36" s="50"/>
    </row>
    <row r="37" spans="1:8" ht="15.75" x14ac:dyDescent="0.25">
      <c r="A37" s="54"/>
      <c r="C37" s="59">
        <v>5331</v>
      </c>
      <c r="D37" s="81" t="s">
        <v>46</v>
      </c>
      <c r="E37" s="60">
        <v>20</v>
      </c>
      <c r="F37" s="61">
        <v>20000</v>
      </c>
      <c r="G37" s="159">
        <f>F37/E37/1000</f>
        <v>1</v>
      </c>
      <c r="H37" s="50"/>
    </row>
    <row r="38" spans="1:8" x14ac:dyDescent="0.2">
      <c r="B38" s="243">
        <v>3314</v>
      </c>
      <c r="C38" s="247" t="s">
        <v>57</v>
      </c>
      <c r="D38" s="248"/>
      <c r="E38" s="244">
        <v>20</v>
      </c>
      <c r="F38" s="245">
        <v>20000</v>
      </c>
      <c r="G38" s="246">
        <f>F38/E38/1000</f>
        <v>1</v>
      </c>
    </row>
    <row r="39" spans="1:8" x14ac:dyDescent="0.2">
      <c r="G39" s="2"/>
    </row>
    <row r="40" spans="1:8" x14ac:dyDescent="0.2">
      <c r="C40" s="131">
        <v>5021</v>
      </c>
      <c r="D40" s="180" t="s">
        <v>48</v>
      </c>
      <c r="E40" s="60">
        <v>20</v>
      </c>
      <c r="F40" s="61">
        <v>0</v>
      </c>
      <c r="G40" s="62">
        <f t="shared" ref="G40:G41" si="3">F40/E40/1000</f>
        <v>0</v>
      </c>
    </row>
    <row r="41" spans="1:8" x14ac:dyDescent="0.2">
      <c r="B41" s="73"/>
      <c r="C41" s="131">
        <v>5222</v>
      </c>
      <c r="D41" s="180" t="s">
        <v>54</v>
      </c>
      <c r="E41" s="60">
        <v>10</v>
      </c>
      <c r="F41" s="61">
        <v>0</v>
      </c>
      <c r="G41" s="62">
        <f t="shared" si="3"/>
        <v>0</v>
      </c>
    </row>
    <row r="42" spans="1:8" x14ac:dyDescent="0.2">
      <c r="B42" s="243">
        <v>3319</v>
      </c>
      <c r="C42" s="247" t="s">
        <v>126</v>
      </c>
      <c r="D42" s="250"/>
      <c r="E42" s="244">
        <f>SUM(E40:E41)</f>
        <v>30</v>
      </c>
      <c r="F42" s="245">
        <f>F40+F41</f>
        <v>0</v>
      </c>
      <c r="G42" s="246">
        <f>F42/E42/1000</f>
        <v>0</v>
      </c>
    </row>
    <row r="43" spans="1:8" x14ac:dyDescent="0.2">
      <c r="G43" s="2"/>
    </row>
    <row r="44" spans="1:8" ht="15.75" x14ac:dyDescent="0.25">
      <c r="A44" s="57"/>
      <c r="C44" s="74">
        <v>5171</v>
      </c>
      <c r="D44" s="96" t="s">
        <v>41</v>
      </c>
      <c r="E44" s="75">
        <v>5</v>
      </c>
      <c r="F44" s="76">
        <v>0</v>
      </c>
      <c r="G44" s="77">
        <f>F44/E44/1000</f>
        <v>0</v>
      </c>
      <c r="H44" s="50"/>
    </row>
    <row r="45" spans="1:8" ht="15.75" x14ac:dyDescent="0.25">
      <c r="A45" s="57"/>
      <c r="B45" s="243">
        <v>3341</v>
      </c>
      <c r="C45" s="247" t="s">
        <v>58</v>
      </c>
      <c r="D45" s="250"/>
      <c r="E45" s="244">
        <v>5</v>
      </c>
      <c r="F45" s="245">
        <f>SUM(F44)</f>
        <v>0</v>
      </c>
      <c r="G45" s="246">
        <f>F45/E45/1000</f>
        <v>0</v>
      </c>
      <c r="H45" s="50"/>
    </row>
    <row r="46" spans="1:8" ht="15.75" x14ac:dyDescent="0.25">
      <c r="A46" s="57"/>
      <c r="B46" s="58"/>
      <c r="C46" s="99"/>
      <c r="D46" s="100"/>
      <c r="E46" s="101"/>
      <c r="F46" s="102"/>
      <c r="G46" s="103"/>
      <c r="H46" s="50"/>
    </row>
    <row r="47" spans="1:8" ht="15.75" x14ac:dyDescent="0.25">
      <c r="A47" s="57"/>
      <c r="B47" s="58"/>
      <c r="C47" s="59">
        <v>5021</v>
      </c>
      <c r="D47" s="181" t="s">
        <v>48</v>
      </c>
      <c r="E47" s="60">
        <v>36</v>
      </c>
      <c r="F47" s="61">
        <v>8000</v>
      </c>
      <c r="G47" s="62">
        <f>F47/E47/1000</f>
        <v>0.22222222222222224</v>
      </c>
      <c r="H47" s="50"/>
    </row>
    <row r="48" spans="1:8" ht="15.75" x14ac:dyDescent="0.25">
      <c r="A48" s="57"/>
      <c r="C48" s="59">
        <v>5169</v>
      </c>
      <c r="D48" s="182" t="s">
        <v>40</v>
      </c>
      <c r="E48" s="60">
        <v>393</v>
      </c>
      <c r="F48" s="61">
        <v>91791</v>
      </c>
      <c r="G48" s="62">
        <f>F48/E48/1000</f>
        <v>0.23356488549618321</v>
      </c>
      <c r="H48" s="50"/>
    </row>
    <row r="49" spans="1:8" ht="15.75" x14ac:dyDescent="0.25">
      <c r="A49" s="57"/>
      <c r="B49" s="243">
        <v>3349</v>
      </c>
      <c r="C49" s="251" t="s">
        <v>59</v>
      </c>
      <c r="D49" s="252"/>
      <c r="E49" s="244">
        <f>SUM(E47:E48)</f>
        <v>429</v>
      </c>
      <c r="F49" s="245">
        <f>SUM(F47:F48)</f>
        <v>99791</v>
      </c>
      <c r="G49" s="246">
        <f>F49/E49/1000</f>
        <v>0.23261305361305362</v>
      </c>
      <c r="H49" s="50"/>
    </row>
    <row r="50" spans="1:8" ht="15.75" x14ac:dyDescent="0.25">
      <c r="A50" s="104"/>
      <c r="B50" s="98"/>
      <c r="C50" s="78"/>
      <c r="D50" s="93"/>
      <c r="E50" s="70"/>
      <c r="F50" s="71"/>
      <c r="G50" s="80"/>
      <c r="H50" s="50"/>
    </row>
    <row r="51" spans="1:8" ht="15.75" x14ac:dyDescent="0.25">
      <c r="A51" s="57"/>
      <c r="B51" s="58"/>
      <c r="C51" s="151">
        <v>5041</v>
      </c>
      <c r="D51" s="189" t="s">
        <v>60</v>
      </c>
      <c r="E51" s="105">
        <v>10</v>
      </c>
      <c r="F51" s="106">
        <v>1686</v>
      </c>
      <c r="G51" s="107">
        <f>F51/E51/1000</f>
        <v>0.1686</v>
      </c>
      <c r="H51" s="50"/>
    </row>
    <row r="52" spans="1:8" ht="15.75" x14ac:dyDescent="0.25">
      <c r="A52" s="57"/>
      <c r="B52" s="58"/>
      <c r="C52" s="151">
        <v>5137</v>
      </c>
      <c r="D52" s="179" t="s">
        <v>38</v>
      </c>
      <c r="E52" s="105">
        <v>20</v>
      </c>
      <c r="F52" s="106">
        <v>0</v>
      </c>
      <c r="G52" s="107">
        <f>F52/E52/1000</f>
        <v>0</v>
      </c>
      <c r="H52" s="50"/>
    </row>
    <row r="53" spans="1:8" ht="15.75" x14ac:dyDescent="0.25">
      <c r="A53" s="57"/>
      <c r="B53" s="58"/>
      <c r="C53" s="59">
        <v>5139</v>
      </c>
      <c r="D53" s="181" t="s">
        <v>39</v>
      </c>
      <c r="E53" s="60">
        <v>15</v>
      </c>
      <c r="F53" s="61">
        <v>743</v>
      </c>
      <c r="G53" s="62">
        <f t="shared" ref="G53:G58" si="4">F53/E53/1000</f>
        <v>4.9533333333333332E-2</v>
      </c>
      <c r="H53" s="50"/>
    </row>
    <row r="54" spans="1:8" ht="15.75" x14ac:dyDescent="0.25">
      <c r="A54" s="57"/>
      <c r="B54" s="58"/>
      <c r="C54" s="59">
        <v>5164</v>
      </c>
      <c r="D54" s="181" t="s">
        <v>61</v>
      </c>
      <c r="E54" s="60">
        <v>12</v>
      </c>
      <c r="F54" s="61">
        <v>7240</v>
      </c>
      <c r="G54" s="62">
        <f t="shared" si="4"/>
        <v>0.60333333333333339</v>
      </c>
      <c r="H54" s="50"/>
    </row>
    <row r="55" spans="1:8" ht="15.75" x14ac:dyDescent="0.25">
      <c r="A55" s="57"/>
      <c r="B55" s="58"/>
      <c r="C55" s="59">
        <v>5169</v>
      </c>
      <c r="D55" s="181" t="s">
        <v>40</v>
      </c>
      <c r="E55" s="60">
        <v>246</v>
      </c>
      <c r="F55" s="61">
        <v>57236</v>
      </c>
      <c r="G55" s="62">
        <f t="shared" si="4"/>
        <v>0.23266666666666666</v>
      </c>
      <c r="H55" s="50"/>
    </row>
    <row r="56" spans="1:8" ht="15.75" x14ac:dyDescent="0.25">
      <c r="A56" s="57"/>
      <c r="B56" s="58"/>
      <c r="C56" s="59">
        <v>5175</v>
      </c>
      <c r="D56" s="181" t="s">
        <v>62</v>
      </c>
      <c r="E56" s="60">
        <v>21</v>
      </c>
      <c r="F56" s="61">
        <v>0</v>
      </c>
      <c r="G56" s="62">
        <f t="shared" si="4"/>
        <v>0</v>
      </c>
      <c r="H56" s="50"/>
    </row>
    <row r="57" spans="1:8" ht="15.75" x14ac:dyDescent="0.25">
      <c r="A57" s="57"/>
      <c r="B57" s="58"/>
      <c r="C57" s="59">
        <v>5194</v>
      </c>
      <c r="D57" s="181" t="s">
        <v>63</v>
      </c>
      <c r="E57" s="60">
        <v>24</v>
      </c>
      <c r="F57" s="61">
        <v>4041</v>
      </c>
      <c r="G57" s="62">
        <f t="shared" si="4"/>
        <v>0.168375</v>
      </c>
      <c r="H57" s="50"/>
    </row>
    <row r="58" spans="1:8" ht="15.75" x14ac:dyDescent="0.25">
      <c r="A58" s="57"/>
      <c r="B58" s="58"/>
      <c r="C58" s="59">
        <v>5223</v>
      </c>
      <c r="D58" s="179" t="s">
        <v>127</v>
      </c>
      <c r="E58" s="60">
        <v>5</v>
      </c>
      <c r="F58" s="61">
        <v>0</v>
      </c>
      <c r="G58" s="62">
        <f t="shared" si="4"/>
        <v>0</v>
      </c>
      <c r="H58" s="50"/>
    </row>
    <row r="59" spans="1:8" ht="15.75" x14ac:dyDescent="0.25">
      <c r="A59" s="57"/>
      <c r="B59" s="243">
        <v>3399</v>
      </c>
      <c r="C59" s="253" t="s">
        <v>65</v>
      </c>
      <c r="D59" s="252"/>
      <c r="E59" s="244">
        <f>SUM(E51:E58)</f>
        <v>353</v>
      </c>
      <c r="F59" s="245">
        <f>SUM(F51:F58)</f>
        <v>70946</v>
      </c>
      <c r="G59" s="246">
        <f>F59/E59/1000</f>
        <v>0.2009801699716714</v>
      </c>
      <c r="H59" s="50"/>
    </row>
    <row r="60" spans="1:8" s="111" customFormat="1" ht="16.5" thickBot="1" x14ac:dyDescent="0.3">
      <c r="A60" s="108"/>
      <c r="C60" s="78"/>
      <c r="D60" s="93"/>
      <c r="E60" s="70"/>
      <c r="F60" s="71"/>
      <c r="G60" s="80"/>
      <c r="H60" s="110"/>
    </row>
    <row r="61" spans="1:8" s="111" customFormat="1" ht="39" thickBot="1" x14ac:dyDescent="0.3">
      <c r="A61" s="108"/>
      <c r="B61" s="109" t="s">
        <v>35</v>
      </c>
      <c r="C61" s="260" t="s">
        <v>2</v>
      </c>
      <c r="D61" s="261"/>
      <c r="E61" s="51" t="s">
        <v>36</v>
      </c>
      <c r="F61" s="52" t="s">
        <v>5</v>
      </c>
      <c r="G61" s="53" t="s">
        <v>6</v>
      </c>
      <c r="H61" s="110"/>
    </row>
    <row r="62" spans="1:8" ht="16.5" thickBot="1" x14ac:dyDescent="0.3">
      <c r="B62" s="161"/>
      <c r="C62" s="112"/>
      <c r="D62" s="113"/>
      <c r="E62" s="114"/>
      <c r="F62" s="115"/>
      <c r="G62" s="116"/>
      <c r="H62" s="50"/>
    </row>
    <row r="63" spans="1:8" ht="16.5" thickBot="1" x14ac:dyDescent="0.3">
      <c r="A63" s="208" t="s">
        <v>66</v>
      </c>
      <c r="B63" s="218"/>
      <c r="C63" s="215"/>
      <c r="D63" s="215"/>
      <c r="E63" s="215"/>
      <c r="F63" s="215"/>
      <c r="G63" s="219"/>
      <c r="H63" s="50"/>
    </row>
    <row r="64" spans="1:8" ht="15.75" x14ac:dyDescent="0.25">
      <c r="A64" s="57"/>
      <c r="C64" s="90">
        <v>5222</v>
      </c>
      <c r="D64" s="186" t="s">
        <v>67</v>
      </c>
      <c r="E64" s="43">
        <v>230</v>
      </c>
      <c r="F64" s="44">
        <v>0</v>
      </c>
      <c r="G64" s="56">
        <f>F64/E64/1000</f>
        <v>0</v>
      </c>
      <c r="H64" s="50"/>
    </row>
    <row r="65" spans="1:8" x14ac:dyDescent="0.2">
      <c r="B65" s="243">
        <v>3419</v>
      </c>
      <c r="C65" s="271" t="s">
        <v>68</v>
      </c>
      <c r="D65" s="272"/>
      <c r="E65" s="244">
        <f>E64</f>
        <v>230</v>
      </c>
      <c r="F65" s="254">
        <f>F64</f>
        <v>0</v>
      </c>
      <c r="G65" s="246">
        <f>F65/E65/1000</f>
        <v>0</v>
      </c>
    </row>
    <row r="66" spans="1:8" ht="15.75" x14ac:dyDescent="0.25">
      <c r="A66" s="57"/>
      <c r="B66" s="58"/>
      <c r="F66" s="117"/>
      <c r="H66" s="50"/>
    </row>
    <row r="67" spans="1:8" ht="15.75" x14ac:dyDescent="0.25">
      <c r="A67" s="57"/>
      <c r="B67" s="58"/>
      <c r="C67" s="59">
        <v>5021</v>
      </c>
      <c r="D67" s="181" t="s">
        <v>48</v>
      </c>
      <c r="E67" s="60">
        <v>70</v>
      </c>
      <c r="F67" s="118">
        <v>0</v>
      </c>
      <c r="G67" s="62">
        <f t="shared" ref="G67" si="5">F67/E67/1000</f>
        <v>0</v>
      </c>
      <c r="H67" s="50"/>
    </row>
    <row r="68" spans="1:8" ht="15.75" x14ac:dyDescent="0.25">
      <c r="A68" s="57"/>
      <c r="B68" s="58"/>
      <c r="C68" s="59">
        <v>5031</v>
      </c>
      <c r="D68" s="81" t="s">
        <v>49</v>
      </c>
      <c r="E68" s="60">
        <v>18</v>
      </c>
      <c r="F68" s="118">
        <v>0</v>
      </c>
      <c r="G68" s="62">
        <f>F68/E68/1000</f>
        <v>0</v>
      </c>
      <c r="H68" s="50"/>
    </row>
    <row r="69" spans="1:8" ht="15.75" x14ac:dyDescent="0.25">
      <c r="A69" s="57"/>
      <c r="B69" s="58"/>
      <c r="C69" s="59">
        <v>5032</v>
      </c>
      <c r="D69" s="81" t="s">
        <v>50</v>
      </c>
      <c r="E69" s="60">
        <v>6</v>
      </c>
      <c r="F69" s="118">
        <v>0</v>
      </c>
      <c r="G69" s="62">
        <f>F69/E69/1000</f>
        <v>0</v>
      </c>
      <c r="H69" s="50"/>
    </row>
    <row r="70" spans="1:8" ht="15.75" x14ac:dyDescent="0.25">
      <c r="A70" s="57"/>
      <c r="B70" s="58"/>
      <c r="C70" s="59">
        <v>5133</v>
      </c>
      <c r="D70" s="184" t="s">
        <v>69</v>
      </c>
      <c r="E70" s="60">
        <v>1</v>
      </c>
      <c r="F70" s="118">
        <v>0</v>
      </c>
      <c r="G70" s="62">
        <f>F70/E70/1000</f>
        <v>0</v>
      </c>
      <c r="H70" s="50"/>
    </row>
    <row r="71" spans="1:8" ht="15.75" x14ac:dyDescent="0.25">
      <c r="A71" s="57"/>
      <c r="B71" s="58"/>
      <c r="C71" s="59">
        <v>5169</v>
      </c>
      <c r="D71" s="181" t="s">
        <v>40</v>
      </c>
      <c r="E71" s="60">
        <v>5</v>
      </c>
      <c r="F71" s="118">
        <v>2130</v>
      </c>
      <c r="G71" s="62">
        <f>F71/E71/1000</f>
        <v>0.42599999999999999</v>
      </c>
      <c r="H71" s="50"/>
    </row>
    <row r="72" spans="1:8" ht="15.75" x14ac:dyDescent="0.25">
      <c r="A72" s="57"/>
      <c r="B72" s="58"/>
      <c r="C72" s="59">
        <v>5171</v>
      </c>
      <c r="D72" s="181" t="s">
        <v>41</v>
      </c>
      <c r="E72" s="60">
        <v>300</v>
      </c>
      <c r="F72" s="118">
        <v>0</v>
      </c>
      <c r="G72" s="62">
        <f t="shared" ref="G72:G73" si="6">F72/E72/1000</f>
        <v>0</v>
      </c>
      <c r="H72" s="50"/>
    </row>
    <row r="73" spans="1:8" ht="15.75" x14ac:dyDescent="0.25">
      <c r="A73" s="57"/>
      <c r="B73" s="58"/>
      <c r="C73" s="59">
        <v>5222</v>
      </c>
      <c r="D73" s="97" t="s">
        <v>70</v>
      </c>
      <c r="E73" s="60">
        <v>65</v>
      </c>
      <c r="F73" s="118">
        <v>0</v>
      </c>
      <c r="G73" s="62">
        <f t="shared" si="6"/>
        <v>0</v>
      </c>
      <c r="H73" s="50"/>
    </row>
    <row r="74" spans="1:8" ht="15.75" x14ac:dyDescent="0.25">
      <c r="A74" s="57"/>
      <c r="B74" s="243">
        <v>3421</v>
      </c>
      <c r="C74" s="271" t="s">
        <v>71</v>
      </c>
      <c r="D74" s="272"/>
      <c r="E74" s="244">
        <f>SUM(E67:E73)</f>
        <v>465</v>
      </c>
      <c r="F74" s="254">
        <f>SUM(F67:F73)</f>
        <v>2130</v>
      </c>
      <c r="G74" s="246">
        <f>F74/E74/1000</f>
        <v>4.5806451612903226E-3</v>
      </c>
      <c r="H74" s="50"/>
    </row>
    <row r="75" spans="1:8" ht="15.75" x14ac:dyDescent="0.25">
      <c r="A75" s="57"/>
      <c r="B75" s="73"/>
      <c r="C75" s="68"/>
      <c r="D75" s="69"/>
      <c r="E75" s="119"/>
      <c r="F75" s="120"/>
      <c r="G75" s="80"/>
      <c r="H75" s="50"/>
    </row>
    <row r="76" spans="1:8" ht="15.75" x14ac:dyDescent="0.25">
      <c r="A76" s="57"/>
      <c r="C76" s="59">
        <v>5222</v>
      </c>
      <c r="D76" s="180" t="s">
        <v>54</v>
      </c>
      <c r="E76" s="60">
        <v>22</v>
      </c>
      <c r="F76" s="118">
        <v>0</v>
      </c>
      <c r="G76" s="62">
        <f>F76/E76/1000</f>
        <v>0</v>
      </c>
      <c r="H76" s="50"/>
    </row>
    <row r="77" spans="1:8" ht="15.75" x14ac:dyDescent="0.25">
      <c r="A77" s="57"/>
      <c r="B77" s="243">
        <v>3429</v>
      </c>
      <c r="C77" s="258" t="s">
        <v>72</v>
      </c>
      <c r="D77" s="259"/>
      <c r="E77" s="244">
        <f>SUM(E76:E76)</f>
        <v>22</v>
      </c>
      <c r="F77" s="254">
        <f>SUM(F76:F76)</f>
        <v>0</v>
      </c>
      <c r="G77" s="246">
        <f>F77/E77/1000</f>
        <v>0</v>
      </c>
      <c r="H77" s="50"/>
    </row>
    <row r="78" spans="1:8" ht="16.5" thickBot="1" x14ac:dyDescent="0.3">
      <c r="H78" s="50"/>
    </row>
    <row r="79" spans="1:8" ht="16.5" thickBot="1" x14ac:dyDescent="0.3">
      <c r="A79" s="208" t="s">
        <v>73</v>
      </c>
      <c r="B79" s="215"/>
      <c r="C79" s="220"/>
      <c r="D79" s="221"/>
      <c r="E79" s="222"/>
      <c r="F79" s="223"/>
      <c r="G79" s="224"/>
      <c r="H79" s="50"/>
    </row>
    <row r="80" spans="1:8" ht="15.75" x14ac:dyDescent="0.25">
      <c r="A80" s="57"/>
      <c r="C80" s="90">
        <v>5221</v>
      </c>
      <c r="D80" s="190" t="s">
        <v>74</v>
      </c>
      <c r="E80" s="43">
        <v>20</v>
      </c>
      <c r="F80" s="207">
        <v>0</v>
      </c>
      <c r="G80" s="56">
        <f>F80/E80/1000</f>
        <v>0</v>
      </c>
      <c r="H80" s="50"/>
    </row>
    <row r="81" spans="1:8" ht="15.75" x14ac:dyDescent="0.25">
      <c r="A81" s="57"/>
      <c r="B81" s="255">
        <v>3525</v>
      </c>
      <c r="C81" s="258" t="s">
        <v>75</v>
      </c>
      <c r="D81" s="258"/>
      <c r="E81" s="244">
        <f>SUM(E80)</f>
        <v>20</v>
      </c>
      <c r="F81" s="256">
        <f>SUM(F80)</f>
        <v>0</v>
      </c>
      <c r="G81" s="257">
        <f>F81/E81/1000</f>
        <v>0</v>
      </c>
      <c r="H81" s="50"/>
    </row>
    <row r="82" spans="1:8" ht="16.5" thickBot="1" x14ac:dyDescent="0.3">
      <c r="H82" s="50"/>
    </row>
    <row r="83" spans="1:8" ht="16.5" thickBot="1" x14ac:dyDescent="0.3">
      <c r="A83" s="208">
        <v>36</v>
      </c>
      <c r="B83" s="215" t="s">
        <v>76</v>
      </c>
      <c r="C83" s="220"/>
      <c r="D83" s="221"/>
      <c r="E83" s="222"/>
      <c r="F83" s="223"/>
      <c r="G83" s="224"/>
      <c r="H83" s="50"/>
    </row>
    <row r="84" spans="1:8" ht="15.75" x14ac:dyDescent="0.25">
      <c r="A84" s="54"/>
      <c r="B84" s="54"/>
      <c r="C84" s="90">
        <v>5011</v>
      </c>
      <c r="D84" s="186" t="s">
        <v>140</v>
      </c>
      <c r="E84" s="43">
        <v>700</v>
      </c>
      <c r="F84" s="44">
        <v>160208</v>
      </c>
      <c r="G84" s="56">
        <f>F84/E84/1000</f>
        <v>0.22886857142857145</v>
      </c>
      <c r="H84" s="50"/>
    </row>
    <row r="85" spans="1:8" ht="15.75" x14ac:dyDescent="0.25">
      <c r="A85" s="57"/>
      <c r="B85" s="58"/>
      <c r="C85" s="90">
        <v>5021</v>
      </c>
      <c r="D85" s="186" t="s">
        <v>48</v>
      </c>
      <c r="E85" s="43">
        <v>84</v>
      </c>
      <c r="F85" s="55">
        <v>6660</v>
      </c>
      <c r="G85" s="56">
        <f>F85/E85/1000</f>
        <v>7.9285714285714293E-2</v>
      </c>
      <c r="H85" s="50"/>
    </row>
    <row r="86" spans="1:8" ht="15.75" x14ac:dyDescent="0.25">
      <c r="A86" s="57"/>
      <c r="B86" s="58"/>
      <c r="C86" s="59">
        <v>5031</v>
      </c>
      <c r="D86" s="81" t="s">
        <v>49</v>
      </c>
      <c r="E86" s="60">
        <v>196</v>
      </c>
      <c r="F86" s="61">
        <v>41718</v>
      </c>
      <c r="G86" s="62">
        <f t="shared" ref="G86:G97" si="7">F86/E86/1000</f>
        <v>0.2128469387755102</v>
      </c>
      <c r="H86" s="50"/>
    </row>
    <row r="87" spans="1:8" ht="15.75" x14ac:dyDescent="0.25">
      <c r="A87" s="57"/>
      <c r="B87" s="58"/>
      <c r="C87" s="59">
        <v>5032</v>
      </c>
      <c r="D87" s="81" t="s">
        <v>50</v>
      </c>
      <c r="E87" s="60">
        <v>71</v>
      </c>
      <c r="F87" s="61">
        <v>15019</v>
      </c>
      <c r="G87" s="62">
        <f t="shared" si="7"/>
        <v>0.21153521126760563</v>
      </c>
      <c r="H87" s="50"/>
    </row>
    <row r="88" spans="1:8" ht="15.75" x14ac:dyDescent="0.25">
      <c r="A88" s="57"/>
      <c r="B88" s="58"/>
      <c r="C88" s="59">
        <v>5137</v>
      </c>
      <c r="D88" s="179" t="s">
        <v>38</v>
      </c>
      <c r="E88" s="60">
        <v>30</v>
      </c>
      <c r="F88" s="61">
        <v>0</v>
      </c>
      <c r="G88" s="62">
        <f t="shared" si="7"/>
        <v>0</v>
      </c>
      <c r="H88" s="50"/>
    </row>
    <row r="89" spans="1:8" ht="15.75" x14ac:dyDescent="0.25">
      <c r="A89" s="57"/>
      <c r="B89" s="58"/>
      <c r="C89" s="59">
        <v>5139</v>
      </c>
      <c r="D89" s="181" t="s">
        <v>39</v>
      </c>
      <c r="E89" s="60">
        <v>15</v>
      </c>
      <c r="F89" s="61">
        <v>6511</v>
      </c>
      <c r="G89" s="62">
        <f t="shared" si="7"/>
        <v>0.43406666666666666</v>
      </c>
      <c r="H89" s="50"/>
    </row>
    <row r="90" spans="1:8" ht="15.75" x14ac:dyDescent="0.25">
      <c r="A90" s="57"/>
      <c r="B90" s="58"/>
      <c r="C90" s="59">
        <v>5151</v>
      </c>
      <c r="D90" s="84" t="s">
        <v>77</v>
      </c>
      <c r="E90" s="60">
        <v>1500</v>
      </c>
      <c r="F90" s="61">
        <v>327766</v>
      </c>
      <c r="G90" s="62">
        <f t="shared" si="7"/>
        <v>0.21851066666666669</v>
      </c>
      <c r="H90" s="50"/>
    </row>
    <row r="91" spans="1:8" ht="15.75" x14ac:dyDescent="0.25">
      <c r="A91" s="57"/>
      <c r="B91" s="58"/>
      <c r="C91" s="59">
        <v>5152</v>
      </c>
      <c r="D91" s="84" t="s">
        <v>51</v>
      </c>
      <c r="E91" s="60">
        <v>1400</v>
      </c>
      <c r="F91" s="61">
        <v>511868.19</v>
      </c>
      <c r="G91" s="62">
        <f t="shared" si="7"/>
        <v>0.3656201357142857</v>
      </c>
      <c r="H91" s="50"/>
    </row>
    <row r="92" spans="1:8" ht="15.75" x14ac:dyDescent="0.25">
      <c r="A92" s="57"/>
      <c r="B92" s="58"/>
      <c r="C92" s="59">
        <v>5153</v>
      </c>
      <c r="D92" s="184" t="s">
        <v>78</v>
      </c>
      <c r="E92" s="60">
        <v>400</v>
      </c>
      <c r="F92" s="61">
        <v>95983.97</v>
      </c>
      <c r="G92" s="62">
        <f>F92/E92/1000</f>
        <v>0.23995992499999999</v>
      </c>
      <c r="H92" s="50"/>
    </row>
    <row r="93" spans="1:8" ht="15.75" x14ac:dyDescent="0.25">
      <c r="A93" s="57"/>
      <c r="B93" s="58"/>
      <c r="C93" s="59">
        <v>5154</v>
      </c>
      <c r="D93" s="181" t="s">
        <v>79</v>
      </c>
      <c r="E93" s="60">
        <v>250</v>
      </c>
      <c r="F93" s="61">
        <v>53856</v>
      </c>
      <c r="G93" s="62">
        <f t="shared" si="7"/>
        <v>0.215424</v>
      </c>
      <c r="H93" s="50"/>
    </row>
    <row r="94" spans="1:8" ht="15.75" x14ac:dyDescent="0.25">
      <c r="A94" s="57"/>
      <c r="B94" s="58"/>
      <c r="C94" s="59">
        <v>5162</v>
      </c>
      <c r="D94" s="81" t="s">
        <v>145</v>
      </c>
      <c r="E94" s="60">
        <v>8</v>
      </c>
      <c r="F94" s="61">
        <v>1744.95</v>
      </c>
      <c r="G94" s="62">
        <f t="shared" si="7"/>
        <v>0.21811875</v>
      </c>
      <c r="H94" s="50"/>
    </row>
    <row r="95" spans="1:8" ht="15.75" x14ac:dyDescent="0.25">
      <c r="A95" s="57"/>
      <c r="B95" s="58"/>
      <c r="C95" s="59">
        <v>5166</v>
      </c>
      <c r="D95" s="121" t="s">
        <v>45</v>
      </c>
      <c r="E95" s="60">
        <v>15</v>
      </c>
      <c r="F95" s="61">
        <v>2819</v>
      </c>
      <c r="G95" s="62">
        <f t="shared" si="7"/>
        <v>0.18793333333333334</v>
      </c>
      <c r="H95" s="50"/>
    </row>
    <row r="96" spans="1:8" ht="15.75" x14ac:dyDescent="0.25">
      <c r="A96" s="57"/>
      <c r="B96" s="58"/>
      <c r="C96" s="59">
        <v>5168</v>
      </c>
      <c r="D96" s="179" t="s">
        <v>133</v>
      </c>
      <c r="E96" s="60">
        <v>10</v>
      </c>
      <c r="F96" s="61">
        <v>6781</v>
      </c>
      <c r="G96" s="62">
        <f t="shared" si="7"/>
        <v>0.67810000000000004</v>
      </c>
      <c r="H96" s="50"/>
    </row>
    <row r="97" spans="1:8" ht="15.75" x14ac:dyDescent="0.25">
      <c r="A97" s="57"/>
      <c r="B97" s="58"/>
      <c r="C97" s="59">
        <v>5169</v>
      </c>
      <c r="D97" s="121" t="s">
        <v>40</v>
      </c>
      <c r="E97" s="60">
        <v>485</v>
      </c>
      <c r="F97" s="61">
        <v>147520.22</v>
      </c>
      <c r="G97" s="62">
        <f t="shared" si="7"/>
        <v>0.30416540206185566</v>
      </c>
      <c r="H97" s="50"/>
    </row>
    <row r="98" spans="1:8" ht="15.75" x14ac:dyDescent="0.25">
      <c r="A98" s="57"/>
      <c r="B98" s="58"/>
      <c r="C98" s="59">
        <v>5171</v>
      </c>
      <c r="D98" s="184" t="s">
        <v>41</v>
      </c>
      <c r="E98" s="60">
        <v>3600</v>
      </c>
      <c r="F98" s="61">
        <v>322401.96000000002</v>
      </c>
      <c r="G98" s="62">
        <f>F98/E98/1000</f>
        <v>8.95561E-2</v>
      </c>
      <c r="H98" s="50"/>
    </row>
    <row r="99" spans="1:8" ht="15.75" x14ac:dyDescent="0.25">
      <c r="A99" s="57"/>
      <c r="C99" s="59">
        <v>5909</v>
      </c>
      <c r="D99" s="122" t="s">
        <v>80</v>
      </c>
      <c r="E99" s="60">
        <v>650</v>
      </c>
      <c r="F99" s="61">
        <v>14654</v>
      </c>
      <c r="G99" s="62">
        <f t="shared" ref="G99:G106" si="8">F99/E99/1000</f>
        <v>2.2544615384615382E-2</v>
      </c>
      <c r="H99" s="50"/>
    </row>
    <row r="100" spans="1:8" ht="15.75" x14ac:dyDescent="0.25">
      <c r="A100" s="57"/>
      <c r="B100" s="243">
        <v>3612</v>
      </c>
      <c r="C100" s="258" t="s">
        <v>81</v>
      </c>
      <c r="D100" s="259"/>
      <c r="E100" s="244">
        <f>SUM(E84:E99)</f>
        <v>9414</v>
      </c>
      <c r="F100" s="245">
        <f>SUM(F84:F99)</f>
        <v>1715511.2899999998</v>
      </c>
      <c r="G100" s="246">
        <f t="shared" si="8"/>
        <v>0.18222979498619077</v>
      </c>
      <c r="H100" s="50"/>
    </row>
    <row r="101" spans="1:8" ht="15.75" x14ac:dyDescent="0.25">
      <c r="A101" s="57"/>
      <c r="B101" s="73"/>
      <c r="C101" s="78"/>
      <c r="D101" s="79"/>
      <c r="E101" s="70"/>
      <c r="F101" s="71"/>
      <c r="G101" s="80"/>
      <c r="H101" s="50"/>
    </row>
    <row r="102" spans="1:8" ht="15.75" x14ac:dyDescent="0.25">
      <c r="A102" s="124"/>
      <c r="B102" s="73"/>
      <c r="C102" s="59">
        <v>5151</v>
      </c>
      <c r="D102" s="97" t="s">
        <v>77</v>
      </c>
      <c r="E102" s="60">
        <v>5</v>
      </c>
      <c r="F102" s="61">
        <v>1200</v>
      </c>
      <c r="G102" s="107">
        <f t="shared" si="8"/>
        <v>0.24</v>
      </c>
      <c r="H102" s="125"/>
    </row>
    <row r="103" spans="1:8" ht="15.75" x14ac:dyDescent="0.25">
      <c r="A103" s="57"/>
      <c r="B103" s="58"/>
      <c r="C103" s="59">
        <v>5152</v>
      </c>
      <c r="D103" s="184" t="s">
        <v>51</v>
      </c>
      <c r="E103" s="60">
        <v>110</v>
      </c>
      <c r="F103" s="61">
        <v>46011.7</v>
      </c>
      <c r="G103" s="123">
        <f t="shared" si="8"/>
        <v>0.41828818181818178</v>
      </c>
      <c r="H103" s="50"/>
    </row>
    <row r="104" spans="1:8" ht="15.75" x14ac:dyDescent="0.25">
      <c r="A104" s="57"/>
      <c r="B104" s="58"/>
      <c r="C104" s="59">
        <v>5154</v>
      </c>
      <c r="D104" s="181" t="s">
        <v>79</v>
      </c>
      <c r="E104" s="60">
        <v>40</v>
      </c>
      <c r="F104" s="61">
        <v>7740</v>
      </c>
      <c r="G104" s="123">
        <f t="shared" si="8"/>
        <v>0.19350000000000001</v>
      </c>
      <c r="H104" s="50"/>
    </row>
    <row r="105" spans="1:8" ht="15.75" x14ac:dyDescent="0.25">
      <c r="A105" s="124"/>
      <c r="C105" s="59">
        <v>5169</v>
      </c>
      <c r="D105" s="184" t="s">
        <v>40</v>
      </c>
      <c r="E105" s="60">
        <v>35</v>
      </c>
      <c r="F105" s="61">
        <v>8046.92</v>
      </c>
      <c r="G105" s="123">
        <f t="shared" si="8"/>
        <v>0.22991200000000001</v>
      </c>
      <c r="H105" s="125"/>
    </row>
    <row r="106" spans="1:8" ht="15.75" x14ac:dyDescent="0.25">
      <c r="A106" s="124"/>
      <c r="C106" s="59">
        <v>5171</v>
      </c>
      <c r="D106" s="184" t="s">
        <v>41</v>
      </c>
      <c r="E106" s="60">
        <v>10</v>
      </c>
      <c r="F106" s="61">
        <v>0</v>
      </c>
      <c r="G106" s="123">
        <f t="shared" si="8"/>
        <v>0</v>
      </c>
      <c r="H106" s="125"/>
    </row>
    <row r="107" spans="1:8" ht="15.75" x14ac:dyDescent="0.25">
      <c r="A107" s="124"/>
      <c r="C107" s="59">
        <v>5909</v>
      </c>
      <c r="D107" s="180" t="s">
        <v>80</v>
      </c>
      <c r="E107" s="60">
        <v>155</v>
      </c>
      <c r="F107" s="61">
        <v>0</v>
      </c>
      <c r="G107" s="123">
        <f>F107/E107/1000</f>
        <v>0</v>
      </c>
      <c r="H107" s="125"/>
    </row>
    <row r="108" spans="1:8" ht="15.75" x14ac:dyDescent="0.25">
      <c r="A108" s="57"/>
      <c r="B108" s="243">
        <v>3613</v>
      </c>
      <c r="C108" s="258" t="s">
        <v>82</v>
      </c>
      <c r="D108" s="259"/>
      <c r="E108" s="244">
        <f>E102+E103+E104+E105+E106+E107</f>
        <v>355</v>
      </c>
      <c r="F108" s="245">
        <f>SUM(F102:F107)</f>
        <v>62998.619999999995</v>
      </c>
      <c r="G108" s="246">
        <f>F108/E108/1000</f>
        <v>0.17746090140845069</v>
      </c>
      <c r="H108" s="50"/>
    </row>
    <row r="109" spans="1:8" ht="16.5" thickBot="1" x14ac:dyDescent="0.3">
      <c r="A109" s="57"/>
      <c r="C109" s="78"/>
      <c r="D109" s="79"/>
      <c r="E109" s="70"/>
      <c r="F109" s="71"/>
      <c r="G109" s="80"/>
      <c r="H109" s="50"/>
    </row>
    <row r="110" spans="1:8" ht="39" thickBot="1" x14ac:dyDescent="0.3">
      <c r="A110" s="57"/>
      <c r="B110" s="109" t="s">
        <v>35</v>
      </c>
      <c r="C110" s="260" t="s">
        <v>2</v>
      </c>
      <c r="D110" s="261"/>
      <c r="E110" s="51" t="s">
        <v>36</v>
      </c>
      <c r="F110" s="52" t="s">
        <v>5</v>
      </c>
      <c r="G110" s="53" t="s">
        <v>6</v>
      </c>
      <c r="H110" s="50"/>
    </row>
    <row r="111" spans="1:8" ht="15.75" x14ac:dyDescent="0.25">
      <c r="A111" s="57"/>
      <c r="C111" s="59">
        <v>5169</v>
      </c>
      <c r="D111" s="181" t="s">
        <v>40</v>
      </c>
      <c r="E111" s="60">
        <v>60</v>
      </c>
      <c r="F111" s="61">
        <v>13915</v>
      </c>
      <c r="G111" s="62">
        <f>F111/E111/1000</f>
        <v>0.23191666666666666</v>
      </c>
      <c r="H111" s="50"/>
    </row>
    <row r="112" spans="1:8" ht="15.75" x14ac:dyDescent="0.25">
      <c r="A112" s="57"/>
      <c r="B112" s="243">
        <v>3631</v>
      </c>
      <c r="C112" s="258" t="s">
        <v>83</v>
      </c>
      <c r="D112" s="259"/>
      <c r="E112" s="244">
        <f>SUM(E111)</f>
        <v>60</v>
      </c>
      <c r="F112" s="245">
        <f>SUM(F111)</f>
        <v>13915</v>
      </c>
      <c r="G112" s="246">
        <f>F112/E112/1000</f>
        <v>0.23191666666666666</v>
      </c>
      <c r="H112" s="50"/>
    </row>
    <row r="113" spans="1:8" ht="15.75" x14ac:dyDescent="0.25">
      <c r="A113" s="57"/>
      <c r="B113" s="58"/>
      <c r="C113" s="78"/>
      <c r="D113" s="79"/>
      <c r="E113" s="70"/>
      <c r="F113" s="71"/>
      <c r="G113" s="80"/>
      <c r="H113" s="50"/>
    </row>
    <row r="114" spans="1:8" ht="15.75" x14ac:dyDescent="0.25">
      <c r="A114" s="57"/>
      <c r="B114" s="58"/>
      <c r="C114" s="59">
        <v>5021</v>
      </c>
      <c r="D114" s="181" t="s">
        <v>48</v>
      </c>
      <c r="E114" s="60">
        <v>45</v>
      </c>
      <c r="F114" s="61">
        <v>8925</v>
      </c>
      <c r="G114" s="62">
        <f t="shared" ref="G114:G119" si="9">F114/E114/1000</f>
        <v>0.19833333333333333</v>
      </c>
      <c r="H114" s="50"/>
    </row>
    <row r="115" spans="1:8" ht="15.75" x14ac:dyDescent="0.25">
      <c r="A115" s="57"/>
      <c r="B115" s="58"/>
      <c r="C115" s="59">
        <v>5031</v>
      </c>
      <c r="D115" s="179" t="s">
        <v>128</v>
      </c>
      <c r="E115" s="60">
        <v>11</v>
      </c>
      <c r="F115" s="61">
        <v>2232</v>
      </c>
      <c r="G115" s="62">
        <f t="shared" si="9"/>
        <v>0.2029090909090909</v>
      </c>
      <c r="H115" s="50"/>
    </row>
    <row r="116" spans="1:8" ht="15.75" x14ac:dyDescent="0.25">
      <c r="A116" s="57"/>
      <c r="B116" s="58"/>
      <c r="C116" s="59">
        <v>5032</v>
      </c>
      <c r="D116" s="179" t="s">
        <v>129</v>
      </c>
      <c r="E116" s="60">
        <v>4</v>
      </c>
      <c r="F116" s="61">
        <v>804</v>
      </c>
      <c r="G116" s="62">
        <f t="shared" si="9"/>
        <v>0.20100000000000001</v>
      </c>
      <c r="H116" s="50"/>
    </row>
    <row r="117" spans="1:8" ht="15.75" x14ac:dyDescent="0.25">
      <c r="A117" s="57"/>
      <c r="B117" s="58"/>
      <c r="C117" s="59">
        <v>5137</v>
      </c>
      <c r="D117" s="179" t="s">
        <v>38</v>
      </c>
      <c r="E117" s="60">
        <v>20</v>
      </c>
      <c r="F117" s="61">
        <v>0</v>
      </c>
      <c r="G117" s="62">
        <f t="shared" si="9"/>
        <v>0</v>
      </c>
      <c r="H117" s="50"/>
    </row>
    <row r="118" spans="1:8" ht="15.75" x14ac:dyDescent="0.25">
      <c r="A118" s="57"/>
      <c r="B118" s="58"/>
      <c r="C118" s="59">
        <v>5139</v>
      </c>
      <c r="D118" s="181" t="s">
        <v>39</v>
      </c>
      <c r="E118" s="60">
        <v>5</v>
      </c>
      <c r="F118" s="61">
        <v>109</v>
      </c>
      <c r="G118" s="62">
        <f t="shared" si="9"/>
        <v>2.18E-2</v>
      </c>
      <c r="H118" s="50"/>
    </row>
    <row r="119" spans="1:8" ht="15.75" x14ac:dyDescent="0.25">
      <c r="A119" s="57"/>
      <c r="B119" s="58"/>
      <c r="C119" s="59">
        <v>5151</v>
      </c>
      <c r="D119" s="181" t="s">
        <v>77</v>
      </c>
      <c r="E119" s="60">
        <v>12</v>
      </c>
      <c r="F119" s="61">
        <v>2700</v>
      </c>
      <c r="G119" s="62">
        <f t="shared" si="9"/>
        <v>0.22500000000000001</v>
      </c>
      <c r="H119" s="50"/>
    </row>
    <row r="120" spans="1:8" ht="15.75" x14ac:dyDescent="0.25">
      <c r="A120" s="57"/>
      <c r="B120" s="58"/>
      <c r="C120" s="59">
        <v>5156</v>
      </c>
      <c r="D120" s="181" t="s">
        <v>84</v>
      </c>
      <c r="E120" s="60">
        <v>2</v>
      </c>
      <c r="F120" s="61">
        <v>0</v>
      </c>
      <c r="G120" s="62">
        <f t="shared" ref="G120:G121" si="10">F120/E120/1000</f>
        <v>0</v>
      </c>
      <c r="H120" s="50"/>
    </row>
    <row r="121" spans="1:8" ht="15.75" x14ac:dyDescent="0.25">
      <c r="A121" s="57"/>
      <c r="C121" s="59">
        <v>5169</v>
      </c>
      <c r="D121" s="179" t="s">
        <v>40</v>
      </c>
      <c r="E121" s="60">
        <v>80</v>
      </c>
      <c r="F121" s="61">
        <v>11521</v>
      </c>
      <c r="G121" s="62">
        <f t="shared" si="10"/>
        <v>0.14401249999999999</v>
      </c>
      <c r="H121" s="50"/>
    </row>
    <row r="122" spans="1:8" ht="15.75" x14ac:dyDescent="0.25">
      <c r="A122" s="57"/>
      <c r="B122" s="73"/>
      <c r="C122" s="59">
        <v>5172</v>
      </c>
      <c r="D122" s="179" t="s">
        <v>155</v>
      </c>
      <c r="E122" s="60">
        <v>20</v>
      </c>
      <c r="F122" s="61">
        <v>0</v>
      </c>
      <c r="G122" s="62">
        <f t="shared" ref="G122" si="11">F122/E122/1000</f>
        <v>0</v>
      </c>
      <c r="H122" s="50"/>
    </row>
    <row r="123" spans="1:8" ht="15.75" x14ac:dyDescent="0.25">
      <c r="A123" s="57"/>
      <c r="C123" s="59">
        <v>6121</v>
      </c>
      <c r="D123" s="181" t="s">
        <v>42</v>
      </c>
      <c r="E123" s="60">
        <v>240</v>
      </c>
      <c r="F123" s="61">
        <v>18150</v>
      </c>
      <c r="G123" s="62">
        <f>F123/E123/1000</f>
        <v>7.5624999999999998E-2</v>
      </c>
      <c r="H123" s="50"/>
    </row>
    <row r="124" spans="1:8" ht="15.75" x14ac:dyDescent="0.25">
      <c r="A124" s="57"/>
      <c r="B124" s="243">
        <v>3632</v>
      </c>
      <c r="C124" s="258" t="s">
        <v>85</v>
      </c>
      <c r="D124" s="259"/>
      <c r="E124" s="244">
        <f>SUM(E114:E123)</f>
        <v>439</v>
      </c>
      <c r="F124" s="245">
        <f>SUM(F114:F123)</f>
        <v>44441</v>
      </c>
      <c r="G124" s="246">
        <f>F124/E124/1000</f>
        <v>0.10123234624145785</v>
      </c>
      <c r="H124" s="50"/>
    </row>
    <row r="125" spans="1:8" s="127" customFormat="1" ht="15.75" x14ac:dyDescent="0.25">
      <c r="A125" s="57"/>
      <c r="B125" s="126"/>
      <c r="C125" s="78"/>
      <c r="D125" s="79"/>
      <c r="E125" s="70"/>
      <c r="F125" s="71"/>
      <c r="G125" s="80"/>
      <c r="H125" s="50"/>
    </row>
    <row r="126" spans="1:8" ht="15.75" x14ac:dyDescent="0.25">
      <c r="A126" s="57"/>
      <c r="C126" s="59">
        <v>5169</v>
      </c>
      <c r="D126" s="180" t="s">
        <v>40</v>
      </c>
      <c r="E126" s="60">
        <v>10</v>
      </c>
      <c r="F126" s="61">
        <v>2100</v>
      </c>
      <c r="G126" s="62">
        <f t="shared" ref="G126:G128" si="12">F126/E126/1000</f>
        <v>0.21</v>
      </c>
      <c r="H126" s="50"/>
    </row>
    <row r="127" spans="1:8" ht="15.75" x14ac:dyDescent="0.25">
      <c r="A127" s="57"/>
      <c r="B127" s="73"/>
      <c r="C127" s="59">
        <v>5362</v>
      </c>
      <c r="D127" s="179" t="s">
        <v>86</v>
      </c>
      <c r="E127" s="60">
        <v>10</v>
      </c>
      <c r="F127" s="61">
        <v>81</v>
      </c>
      <c r="G127" s="62">
        <f t="shared" si="12"/>
        <v>8.0999999999999996E-3</v>
      </c>
      <c r="H127" s="50"/>
    </row>
    <row r="128" spans="1:8" ht="15.75" x14ac:dyDescent="0.25">
      <c r="A128" s="57"/>
      <c r="B128" s="73"/>
      <c r="C128" s="59">
        <v>6130</v>
      </c>
      <c r="D128" s="179" t="s">
        <v>156</v>
      </c>
      <c r="E128" s="60">
        <v>500</v>
      </c>
      <c r="F128" s="61">
        <v>0</v>
      </c>
      <c r="G128" s="62">
        <f t="shared" si="12"/>
        <v>0</v>
      </c>
      <c r="H128" s="50"/>
    </row>
    <row r="129" spans="1:8" ht="15.75" x14ac:dyDescent="0.25">
      <c r="A129" s="57"/>
      <c r="B129" s="63">
        <v>3639</v>
      </c>
      <c r="C129" s="258" t="s">
        <v>87</v>
      </c>
      <c r="D129" s="259"/>
      <c r="E129" s="244">
        <f>E126+E127+E128</f>
        <v>520</v>
      </c>
      <c r="F129" s="245">
        <f>F126+F127+F128</f>
        <v>2181</v>
      </c>
      <c r="G129" s="246">
        <f>F129/E129/1000</f>
        <v>4.1942307692307687E-3</v>
      </c>
      <c r="H129" s="50"/>
    </row>
    <row r="130" spans="1:8" ht="16.5" thickBot="1" x14ac:dyDescent="0.3">
      <c r="H130" s="50"/>
    </row>
    <row r="131" spans="1:8" ht="16.5" thickBot="1" x14ac:dyDescent="0.3">
      <c r="A131" s="160">
        <v>37</v>
      </c>
      <c r="B131" s="169" t="s">
        <v>88</v>
      </c>
      <c r="C131" s="165"/>
      <c r="D131" s="170"/>
      <c r="E131" s="166"/>
      <c r="F131" s="172"/>
      <c r="G131" s="167"/>
      <c r="H131" s="50"/>
    </row>
    <row r="132" spans="1:8" ht="15.75" x14ac:dyDescent="0.25">
      <c r="A132" s="57"/>
      <c r="C132" s="90">
        <v>5169</v>
      </c>
      <c r="D132" s="186" t="s">
        <v>40</v>
      </c>
      <c r="E132" s="43">
        <v>10</v>
      </c>
      <c r="F132" s="55">
        <v>0</v>
      </c>
      <c r="G132" s="56">
        <f>F132/E132/1000</f>
        <v>0</v>
      </c>
      <c r="H132" s="50"/>
    </row>
    <row r="133" spans="1:8" ht="15.75" x14ac:dyDescent="0.25">
      <c r="A133" s="57"/>
      <c r="B133" s="243">
        <v>3722</v>
      </c>
      <c r="C133" s="258" t="s">
        <v>89</v>
      </c>
      <c r="D133" s="259"/>
      <c r="E133" s="244">
        <f>SUM(E132)</f>
        <v>10</v>
      </c>
      <c r="F133" s="245">
        <f>SUM(F132)</f>
        <v>0</v>
      </c>
      <c r="G133" s="246">
        <f>F133/E133/1000</f>
        <v>0</v>
      </c>
      <c r="H133" s="50"/>
    </row>
    <row r="134" spans="1:8" ht="15.75" x14ac:dyDescent="0.25">
      <c r="A134" s="57"/>
      <c r="B134" s="73"/>
      <c r="C134" s="78"/>
      <c r="D134" s="79"/>
      <c r="E134" s="70"/>
      <c r="F134" s="71"/>
      <c r="G134" s="80"/>
      <c r="H134" s="50"/>
    </row>
    <row r="135" spans="1:8" ht="15.75" x14ac:dyDescent="0.25">
      <c r="A135" s="57"/>
      <c r="B135" s="126"/>
      <c r="C135" s="74">
        <v>5169</v>
      </c>
      <c r="D135" s="201" t="s">
        <v>40</v>
      </c>
      <c r="E135" s="75">
        <v>20</v>
      </c>
      <c r="F135" s="76">
        <v>0</v>
      </c>
      <c r="G135" s="77">
        <f>F135/E135/1000</f>
        <v>0</v>
      </c>
      <c r="H135" s="50"/>
    </row>
    <row r="136" spans="1:8" ht="15.75" x14ac:dyDescent="0.25">
      <c r="A136" s="57"/>
      <c r="B136" s="243">
        <v>3723</v>
      </c>
      <c r="C136" s="258" t="s">
        <v>153</v>
      </c>
      <c r="D136" s="258"/>
      <c r="E136" s="244">
        <v>20</v>
      </c>
      <c r="F136" s="245">
        <v>0</v>
      </c>
      <c r="G136" s="246">
        <f>F136/E136/1000</f>
        <v>0</v>
      </c>
      <c r="H136" s="50"/>
    </row>
    <row r="137" spans="1:8" ht="15.75" x14ac:dyDescent="0.25">
      <c r="A137" s="57"/>
      <c r="B137" s="58"/>
      <c r="C137" s="78"/>
      <c r="D137" s="79"/>
      <c r="E137" s="70"/>
      <c r="F137" s="71"/>
      <c r="G137" s="80"/>
      <c r="H137" s="50"/>
    </row>
    <row r="138" spans="1:8" ht="15.75" x14ac:dyDescent="0.25">
      <c r="A138" s="57"/>
      <c r="B138" s="58"/>
      <c r="C138" s="59">
        <v>5011</v>
      </c>
      <c r="D138" s="81" t="s">
        <v>90</v>
      </c>
      <c r="E138" s="60">
        <v>1743</v>
      </c>
      <c r="F138" s="61">
        <v>289803</v>
      </c>
      <c r="G138" s="62">
        <f t="shared" ref="G138:G149" si="13">F138/E138/1000</f>
        <v>0.16626678141135973</v>
      </c>
      <c r="H138" s="50"/>
    </row>
    <row r="139" spans="1:8" ht="15.75" x14ac:dyDescent="0.25">
      <c r="A139" s="57"/>
      <c r="B139" s="58"/>
      <c r="C139" s="59">
        <v>5021</v>
      </c>
      <c r="D139" s="121" t="s">
        <v>48</v>
      </c>
      <c r="E139" s="60">
        <v>30</v>
      </c>
      <c r="F139" s="61">
        <v>9400</v>
      </c>
      <c r="G139" s="62">
        <f>F139/E139/1000</f>
        <v>0.3133333333333333</v>
      </c>
      <c r="H139" s="50"/>
    </row>
    <row r="140" spans="1:8" ht="15.75" x14ac:dyDescent="0.25">
      <c r="A140" s="57"/>
      <c r="B140" s="58"/>
      <c r="C140" s="59">
        <v>5031</v>
      </c>
      <c r="D140" s="178" t="s">
        <v>49</v>
      </c>
      <c r="E140" s="60">
        <v>437</v>
      </c>
      <c r="F140" s="61">
        <v>72450</v>
      </c>
      <c r="G140" s="62">
        <f t="shared" si="13"/>
        <v>0.16578947368421051</v>
      </c>
      <c r="H140" s="50"/>
    </row>
    <row r="141" spans="1:8" ht="15.75" x14ac:dyDescent="0.25">
      <c r="A141" s="57"/>
      <c r="B141" s="58"/>
      <c r="C141" s="59">
        <v>5032</v>
      </c>
      <c r="D141" s="178" t="s">
        <v>50</v>
      </c>
      <c r="E141" s="60">
        <v>157</v>
      </c>
      <c r="F141" s="61">
        <v>26080</v>
      </c>
      <c r="G141" s="62">
        <f t="shared" si="13"/>
        <v>0.16611464968152867</v>
      </c>
      <c r="H141" s="50"/>
    </row>
    <row r="142" spans="1:8" ht="15.75" x14ac:dyDescent="0.25">
      <c r="A142" s="57"/>
      <c r="B142" s="58"/>
      <c r="C142" s="59">
        <v>5131</v>
      </c>
      <c r="D142" s="181" t="s">
        <v>91</v>
      </c>
      <c r="E142" s="60">
        <v>4</v>
      </c>
      <c r="F142" s="61">
        <v>0</v>
      </c>
      <c r="G142" s="62">
        <f>F142/E142/1000</f>
        <v>0</v>
      </c>
      <c r="H142" s="50"/>
    </row>
    <row r="143" spans="1:8" ht="15.75" x14ac:dyDescent="0.25">
      <c r="A143" s="57"/>
      <c r="B143" s="58"/>
      <c r="C143" s="59">
        <v>5132</v>
      </c>
      <c r="D143" s="181" t="s">
        <v>92</v>
      </c>
      <c r="E143" s="60">
        <v>25</v>
      </c>
      <c r="F143" s="61">
        <v>4174</v>
      </c>
      <c r="G143" s="62">
        <f t="shared" si="13"/>
        <v>0.16696</v>
      </c>
      <c r="H143" s="50"/>
    </row>
    <row r="144" spans="1:8" ht="15.75" x14ac:dyDescent="0.25">
      <c r="A144" s="57"/>
      <c r="B144" s="58"/>
      <c r="C144" s="59">
        <v>5133</v>
      </c>
      <c r="D144" s="181" t="s">
        <v>69</v>
      </c>
      <c r="E144" s="60">
        <v>1</v>
      </c>
      <c r="F144" s="61">
        <v>0</v>
      </c>
      <c r="G144" s="62">
        <f t="shared" si="13"/>
        <v>0</v>
      </c>
      <c r="H144" s="50"/>
    </row>
    <row r="145" spans="1:8" ht="15.75" x14ac:dyDescent="0.25">
      <c r="A145" s="57"/>
      <c r="B145" s="58"/>
      <c r="C145" s="59">
        <v>5137</v>
      </c>
      <c r="D145" s="181" t="s">
        <v>38</v>
      </c>
      <c r="E145" s="60">
        <v>54</v>
      </c>
      <c r="F145" s="61">
        <v>4809.8</v>
      </c>
      <c r="G145" s="62">
        <f>F145/E145/1000</f>
        <v>8.9070370370370369E-2</v>
      </c>
      <c r="H145" s="50"/>
    </row>
    <row r="146" spans="1:8" ht="15.75" x14ac:dyDescent="0.25">
      <c r="A146" s="57"/>
      <c r="B146" s="58"/>
      <c r="C146" s="59">
        <v>5139</v>
      </c>
      <c r="D146" s="181" t="s">
        <v>39</v>
      </c>
      <c r="E146" s="60">
        <v>50</v>
      </c>
      <c r="F146" s="61">
        <v>13814.2</v>
      </c>
      <c r="G146" s="62">
        <f t="shared" si="13"/>
        <v>0.27628399999999997</v>
      </c>
      <c r="H146" s="50"/>
    </row>
    <row r="147" spans="1:8" ht="15.75" x14ac:dyDescent="0.25">
      <c r="A147" s="57"/>
      <c r="B147" s="58"/>
      <c r="C147" s="59">
        <v>5156</v>
      </c>
      <c r="D147" s="181" t="s">
        <v>84</v>
      </c>
      <c r="E147" s="60">
        <v>20</v>
      </c>
      <c r="F147" s="61">
        <v>9390</v>
      </c>
      <c r="G147" s="62">
        <f t="shared" si="13"/>
        <v>0.46949999999999997</v>
      </c>
      <c r="H147" s="50"/>
    </row>
    <row r="148" spans="1:8" ht="15.75" x14ac:dyDescent="0.25">
      <c r="C148" s="59">
        <v>5169</v>
      </c>
      <c r="D148" s="181" t="s">
        <v>40</v>
      </c>
      <c r="E148" s="60">
        <v>3792</v>
      </c>
      <c r="F148" s="61">
        <v>150845</v>
      </c>
      <c r="G148" s="62">
        <f t="shared" si="13"/>
        <v>3.977979957805907E-2</v>
      </c>
      <c r="H148" s="50"/>
    </row>
    <row r="149" spans="1:8" ht="15.75" x14ac:dyDescent="0.25">
      <c r="C149" s="59">
        <v>5171</v>
      </c>
      <c r="D149" s="179" t="s">
        <v>41</v>
      </c>
      <c r="E149" s="60">
        <v>50</v>
      </c>
      <c r="F149" s="61">
        <v>0</v>
      </c>
      <c r="G149" s="62">
        <f t="shared" si="13"/>
        <v>0</v>
      </c>
      <c r="H149" s="50"/>
    </row>
    <row r="150" spans="1:8" ht="15.75" x14ac:dyDescent="0.25">
      <c r="A150" s="57"/>
      <c r="B150" s="58"/>
      <c r="C150" s="59">
        <v>5424</v>
      </c>
      <c r="D150" s="181" t="s">
        <v>112</v>
      </c>
      <c r="E150" s="60">
        <v>27</v>
      </c>
      <c r="F150" s="61">
        <v>26017</v>
      </c>
      <c r="G150" s="62">
        <f>F150/E150/1000</f>
        <v>0.96359259259259256</v>
      </c>
      <c r="H150" s="50"/>
    </row>
    <row r="151" spans="1:8" ht="15.75" x14ac:dyDescent="0.25">
      <c r="A151" s="124"/>
      <c r="B151" s="243">
        <v>3745</v>
      </c>
      <c r="C151" s="258" t="s">
        <v>94</v>
      </c>
      <c r="D151" s="259"/>
      <c r="E151" s="244">
        <f>SUM(E138:E150)</f>
        <v>6390</v>
      </c>
      <c r="F151" s="245">
        <f>SUM(F138:F150)</f>
        <v>606783</v>
      </c>
      <c r="G151" s="246">
        <f>F151/E151/1000</f>
        <v>9.495821596244132E-2</v>
      </c>
      <c r="H151" s="125"/>
    </row>
    <row r="152" spans="1:8" ht="15" customHeight="1" thickBot="1" x14ac:dyDescent="0.3">
      <c r="A152" s="124"/>
      <c r="B152" s="73"/>
      <c r="H152" s="125"/>
    </row>
    <row r="153" spans="1:8" ht="16.5" thickBot="1" x14ac:dyDescent="0.3">
      <c r="A153" s="208">
        <v>39</v>
      </c>
      <c r="B153" s="215" t="s">
        <v>95</v>
      </c>
      <c r="C153" s="215"/>
      <c r="D153" s="215"/>
      <c r="E153" s="212"/>
      <c r="F153" s="213"/>
      <c r="G153" s="214"/>
      <c r="H153" s="152"/>
    </row>
    <row r="154" spans="1:8" ht="15.75" x14ac:dyDescent="0.25">
      <c r="A154" s="54"/>
      <c r="B154" s="54"/>
      <c r="C154" s="202">
        <v>5137</v>
      </c>
      <c r="D154" s="181" t="s">
        <v>38</v>
      </c>
      <c r="E154" s="203">
        <v>5</v>
      </c>
      <c r="F154" s="204">
        <v>0</v>
      </c>
      <c r="G154" s="205">
        <f t="shared" ref="G154:G160" si="14">F154/E154/1000</f>
        <v>0</v>
      </c>
      <c r="H154" s="152"/>
    </row>
    <row r="155" spans="1:8" ht="15.75" x14ac:dyDescent="0.25">
      <c r="A155" s="54"/>
      <c r="B155" s="54"/>
      <c r="C155" s="59">
        <v>5139</v>
      </c>
      <c r="D155" s="181" t="s">
        <v>39</v>
      </c>
      <c r="E155" s="60">
        <v>16</v>
      </c>
      <c r="F155" s="61">
        <v>7536</v>
      </c>
      <c r="G155" s="62">
        <f t="shared" si="14"/>
        <v>0.47099999999999997</v>
      </c>
      <c r="H155" s="152"/>
    </row>
    <row r="156" spans="1:8" ht="15.75" x14ac:dyDescent="0.25">
      <c r="A156" s="54"/>
      <c r="B156" s="54"/>
      <c r="C156" s="59">
        <v>5162</v>
      </c>
      <c r="D156" s="179" t="s">
        <v>145</v>
      </c>
      <c r="E156" s="60">
        <v>2</v>
      </c>
      <c r="F156" s="61">
        <v>181.5</v>
      </c>
      <c r="G156" s="62">
        <f t="shared" si="14"/>
        <v>9.0749999999999997E-2</v>
      </c>
      <c r="H156" s="152"/>
    </row>
    <row r="157" spans="1:8" ht="15.75" x14ac:dyDescent="0.25">
      <c r="A157" s="54"/>
      <c r="B157" s="54"/>
      <c r="C157" s="59">
        <v>5169</v>
      </c>
      <c r="D157" s="181" t="s">
        <v>40</v>
      </c>
      <c r="E157" s="60">
        <v>395</v>
      </c>
      <c r="F157" s="61">
        <v>83764</v>
      </c>
      <c r="G157" s="62">
        <f t="shared" si="14"/>
        <v>0.21206075949367087</v>
      </c>
      <c r="H157" s="152"/>
    </row>
    <row r="158" spans="1:8" ht="15.75" x14ac:dyDescent="0.25">
      <c r="A158" s="54"/>
      <c r="B158" s="54"/>
      <c r="C158" s="59">
        <v>5175</v>
      </c>
      <c r="D158" s="179" t="s">
        <v>62</v>
      </c>
      <c r="E158" s="60">
        <v>4</v>
      </c>
      <c r="F158" s="61">
        <v>3803</v>
      </c>
      <c r="G158" s="62">
        <f t="shared" si="14"/>
        <v>0.95074999999999998</v>
      </c>
      <c r="H158" s="152"/>
    </row>
    <row r="159" spans="1:8" ht="15.75" x14ac:dyDescent="0.25">
      <c r="A159" s="124"/>
      <c r="B159" s="126"/>
      <c r="C159" s="90">
        <v>5222</v>
      </c>
      <c r="D159" s="200" t="s">
        <v>54</v>
      </c>
      <c r="E159" s="60">
        <v>35</v>
      </c>
      <c r="F159" s="61">
        <v>0</v>
      </c>
      <c r="G159" s="62">
        <f t="shared" si="14"/>
        <v>0</v>
      </c>
      <c r="H159" s="152"/>
    </row>
    <row r="160" spans="1:8" ht="15.75" x14ac:dyDescent="0.25">
      <c r="A160" s="124"/>
      <c r="B160" s="243">
        <v>3900</v>
      </c>
      <c r="C160" s="271" t="s">
        <v>96</v>
      </c>
      <c r="D160" s="272"/>
      <c r="E160" s="244">
        <f>SUM(E154:E159)</f>
        <v>457</v>
      </c>
      <c r="F160" s="245">
        <f>SUM(F154:F159)</f>
        <v>95284.5</v>
      </c>
      <c r="G160" s="246">
        <f t="shared" si="14"/>
        <v>0.20849999999999999</v>
      </c>
      <c r="H160" s="152"/>
    </row>
    <row r="161" spans="1:8" ht="16.5" thickBot="1" x14ac:dyDescent="0.3">
      <c r="A161" s="124"/>
      <c r="B161" s="73"/>
      <c r="C161" s="78"/>
      <c r="D161" s="79"/>
      <c r="E161" s="70"/>
      <c r="F161" s="71"/>
      <c r="G161" s="80"/>
      <c r="H161" s="152"/>
    </row>
    <row r="162" spans="1:8" ht="16.5" thickBot="1" x14ac:dyDescent="0.3">
      <c r="A162" s="208">
        <v>43</v>
      </c>
      <c r="B162" s="216" t="s">
        <v>146</v>
      </c>
      <c r="C162" s="220"/>
      <c r="D162" s="225"/>
      <c r="E162" s="222"/>
      <c r="F162" s="226"/>
      <c r="G162" s="227"/>
      <c r="H162" s="125"/>
    </row>
    <row r="163" spans="1:8" ht="15.75" x14ac:dyDescent="0.25">
      <c r="A163" s="124"/>
      <c r="B163" s="126"/>
      <c r="C163" s="59">
        <v>5011</v>
      </c>
      <c r="D163" s="181" t="s">
        <v>90</v>
      </c>
      <c r="E163" s="60">
        <v>801</v>
      </c>
      <c r="F163" s="61">
        <v>173632</v>
      </c>
      <c r="G163" s="62">
        <f t="shared" ref="G163:G175" si="15">F163/E163/1000</f>
        <v>0.21676903870162298</v>
      </c>
      <c r="H163" s="125"/>
    </row>
    <row r="164" spans="1:8" ht="15.75" x14ac:dyDescent="0.25">
      <c r="A164" s="124"/>
      <c r="B164" s="126"/>
      <c r="C164" s="59">
        <v>5031</v>
      </c>
      <c r="D164" s="181" t="s">
        <v>49</v>
      </c>
      <c r="E164" s="60">
        <v>201</v>
      </c>
      <c r="F164" s="61">
        <v>43408</v>
      </c>
      <c r="G164" s="62">
        <f t="shared" si="15"/>
        <v>0.21596019900497512</v>
      </c>
      <c r="H164" s="125"/>
    </row>
    <row r="165" spans="1:8" ht="15.75" x14ac:dyDescent="0.25">
      <c r="A165" s="124"/>
      <c r="B165" s="126"/>
      <c r="C165" s="59">
        <v>5032</v>
      </c>
      <c r="D165" s="181" t="s">
        <v>50</v>
      </c>
      <c r="E165" s="60">
        <v>72</v>
      </c>
      <c r="F165" s="61">
        <v>15627</v>
      </c>
      <c r="G165" s="62">
        <f t="shared" si="15"/>
        <v>0.21704166666666666</v>
      </c>
      <c r="H165" s="125"/>
    </row>
    <row r="166" spans="1:8" ht="15.75" x14ac:dyDescent="0.25">
      <c r="A166" s="124"/>
      <c r="B166" s="126"/>
      <c r="C166" s="59">
        <v>5136</v>
      </c>
      <c r="D166" s="179" t="s">
        <v>130</v>
      </c>
      <c r="E166" s="60">
        <v>2</v>
      </c>
      <c r="F166" s="61">
        <v>1153</v>
      </c>
      <c r="G166" s="62">
        <f t="shared" si="15"/>
        <v>0.57650000000000001</v>
      </c>
      <c r="H166" s="125"/>
    </row>
    <row r="167" spans="1:8" ht="15.75" x14ac:dyDescent="0.25">
      <c r="A167" s="124"/>
      <c r="B167" s="126"/>
      <c r="C167" s="59">
        <v>5137</v>
      </c>
      <c r="D167" s="179" t="s">
        <v>38</v>
      </c>
      <c r="E167" s="60">
        <v>10</v>
      </c>
      <c r="F167" s="61">
        <v>0</v>
      </c>
      <c r="G167" s="62">
        <f t="shared" si="15"/>
        <v>0</v>
      </c>
      <c r="H167" s="125"/>
    </row>
    <row r="168" spans="1:8" ht="15.75" x14ac:dyDescent="0.25">
      <c r="A168" s="124"/>
      <c r="B168" s="126"/>
      <c r="C168" s="59">
        <v>5139</v>
      </c>
      <c r="D168" s="179" t="s">
        <v>39</v>
      </c>
      <c r="E168" s="60">
        <v>1</v>
      </c>
      <c r="F168" s="61">
        <v>406.56</v>
      </c>
      <c r="G168" s="62">
        <f t="shared" si="15"/>
        <v>0.40655999999999998</v>
      </c>
      <c r="H168" s="125"/>
    </row>
    <row r="169" spans="1:8" ht="15.75" x14ac:dyDescent="0.25">
      <c r="A169" s="124"/>
      <c r="B169" s="126"/>
      <c r="C169" s="59">
        <v>5162</v>
      </c>
      <c r="D169" s="179" t="s">
        <v>145</v>
      </c>
      <c r="E169" s="60">
        <v>3</v>
      </c>
      <c r="F169" s="61">
        <v>658.29</v>
      </c>
      <c r="G169" s="62">
        <f t="shared" si="15"/>
        <v>0.21942999999999999</v>
      </c>
      <c r="H169" s="125"/>
    </row>
    <row r="170" spans="1:8" ht="15.75" x14ac:dyDescent="0.25">
      <c r="A170" s="124"/>
      <c r="C170" s="59">
        <v>5167</v>
      </c>
      <c r="D170" s="179" t="s">
        <v>131</v>
      </c>
      <c r="E170" s="60">
        <v>20</v>
      </c>
      <c r="F170" s="61">
        <v>5390</v>
      </c>
      <c r="G170" s="62">
        <f t="shared" si="15"/>
        <v>0.26950000000000002</v>
      </c>
      <c r="H170" s="125"/>
    </row>
    <row r="171" spans="1:8" ht="15.75" x14ac:dyDescent="0.25">
      <c r="A171" s="124"/>
      <c r="C171" s="59">
        <v>5173</v>
      </c>
      <c r="D171" s="179" t="s">
        <v>135</v>
      </c>
      <c r="E171" s="60">
        <v>2</v>
      </c>
      <c r="F171" s="61">
        <v>60</v>
      </c>
      <c r="G171" s="62">
        <f t="shared" si="15"/>
        <v>0.03</v>
      </c>
      <c r="H171" s="125"/>
    </row>
    <row r="172" spans="1:8" ht="15.75" x14ac:dyDescent="0.25">
      <c r="A172" s="124"/>
      <c r="B172" s="73"/>
      <c r="C172" s="59">
        <v>5175</v>
      </c>
      <c r="D172" s="179" t="s">
        <v>62</v>
      </c>
      <c r="E172" s="60">
        <v>0</v>
      </c>
      <c r="F172" s="61">
        <v>0</v>
      </c>
      <c r="G172" s="62"/>
      <c r="H172" s="125"/>
    </row>
    <row r="173" spans="1:8" ht="15.75" x14ac:dyDescent="0.25">
      <c r="A173" s="124"/>
      <c r="B173" s="126"/>
      <c r="C173" s="59">
        <v>5194</v>
      </c>
      <c r="D173" s="179" t="s">
        <v>63</v>
      </c>
      <c r="E173" s="60">
        <v>1</v>
      </c>
      <c r="F173" s="61">
        <v>50</v>
      </c>
      <c r="G173" s="62">
        <f t="shared" si="15"/>
        <v>0.05</v>
      </c>
      <c r="H173" s="125"/>
    </row>
    <row r="174" spans="1:8" ht="15.75" x14ac:dyDescent="0.25">
      <c r="A174" s="124"/>
      <c r="C174" s="59">
        <v>5424</v>
      </c>
      <c r="D174" s="181" t="s">
        <v>112</v>
      </c>
      <c r="E174" s="60">
        <v>5</v>
      </c>
      <c r="F174" s="61">
        <v>0</v>
      </c>
      <c r="G174" s="62">
        <f>F174/E174/1000</f>
        <v>0</v>
      </c>
      <c r="H174" s="125"/>
    </row>
    <row r="175" spans="1:8" ht="15.75" x14ac:dyDescent="0.25">
      <c r="A175" s="124"/>
      <c r="B175" s="243">
        <v>4329</v>
      </c>
      <c r="C175" s="258" t="s">
        <v>132</v>
      </c>
      <c r="D175" s="276"/>
      <c r="E175" s="244">
        <f>SUM(E163:E174)</f>
        <v>1118</v>
      </c>
      <c r="F175" s="245">
        <f>F163+F164+F165+F166+F167+F168+F169+F170+F171+F172+F173+F174</f>
        <v>240384.85</v>
      </c>
      <c r="G175" s="246">
        <f t="shared" si="15"/>
        <v>0.21501328264758499</v>
      </c>
      <c r="H175" s="125"/>
    </row>
    <row r="176" spans="1:8" ht="15.75" x14ac:dyDescent="0.25">
      <c r="A176" s="124"/>
      <c r="B176" s="126"/>
      <c r="C176" s="78"/>
      <c r="D176" s="134"/>
      <c r="E176" s="70"/>
      <c r="F176" s="71"/>
      <c r="G176" s="80"/>
      <c r="H176" s="125"/>
    </row>
    <row r="177" spans="1:8" ht="15.75" x14ac:dyDescent="0.25">
      <c r="A177" s="124"/>
      <c r="B177" s="73"/>
      <c r="C177" s="59">
        <v>5011</v>
      </c>
      <c r="D177" s="181" t="s">
        <v>90</v>
      </c>
      <c r="E177" s="60">
        <v>512</v>
      </c>
      <c r="F177" s="61">
        <v>143578</v>
      </c>
      <c r="G177" s="62">
        <f>F177/E177/1000</f>
        <v>0.28042578125000001</v>
      </c>
      <c r="H177" s="125"/>
    </row>
    <row r="178" spans="1:8" ht="15.75" x14ac:dyDescent="0.25">
      <c r="A178" s="124"/>
      <c r="B178" s="73"/>
      <c r="C178" s="59">
        <v>5021</v>
      </c>
      <c r="D178" s="121" t="s">
        <v>48</v>
      </c>
      <c r="E178" s="60">
        <v>0</v>
      </c>
      <c r="F178" s="61">
        <v>-13579</v>
      </c>
      <c r="G178" s="62"/>
      <c r="H178" s="125"/>
    </row>
    <row r="179" spans="1:8" ht="15.75" x14ac:dyDescent="0.25">
      <c r="A179" s="124"/>
      <c r="B179" s="73"/>
      <c r="C179" s="59">
        <v>5031</v>
      </c>
      <c r="D179" s="181" t="s">
        <v>49</v>
      </c>
      <c r="E179" s="60">
        <v>130</v>
      </c>
      <c r="F179" s="61">
        <v>32500.25</v>
      </c>
      <c r="G179" s="62">
        <f>F179/E179/1000</f>
        <v>0.25000192307692309</v>
      </c>
      <c r="H179" s="125"/>
    </row>
    <row r="180" spans="1:8" ht="15.75" x14ac:dyDescent="0.25">
      <c r="A180" s="124"/>
      <c r="B180" s="73"/>
      <c r="C180" s="59">
        <v>5032</v>
      </c>
      <c r="D180" s="181" t="s">
        <v>50</v>
      </c>
      <c r="E180" s="60">
        <v>50</v>
      </c>
      <c r="F180" s="61">
        <v>11700</v>
      </c>
      <c r="G180" s="62">
        <f>F180/E180/1000</f>
        <v>0.23400000000000001</v>
      </c>
      <c r="H180" s="125"/>
    </row>
    <row r="181" spans="1:8" ht="15.75" x14ac:dyDescent="0.25">
      <c r="A181" s="124"/>
      <c r="B181" s="73"/>
      <c r="C181" s="59">
        <v>5424</v>
      </c>
      <c r="D181" s="181" t="s">
        <v>112</v>
      </c>
      <c r="E181" s="60">
        <v>2</v>
      </c>
      <c r="F181" s="61">
        <v>0</v>
      </c>
      <c r="G181" s="62">
        <f>F181/E181/1000</f>
        <v>0</v>
      </c>
      <c r="H181" s="125"/>
    </row>
    <row r="182" spans="1:8" ht="17.25" customHeight="1" x14ac:dyDescent="0.25">
      <c r="B182" s="243">
        <v>4399</v>
      </c>
      <c r="C182" s="258" t="s">
        <v>97</v>
      </c>
      <c r="D182" s="276"/>
      <c r="E182" s="244">
        <f>SUM(E177:E181)</f>
        <v>694</v>
      </c>
      <c r="F182" s="245">
        <f>SUM(F177:F181)</f>
        <v>174199.25</v>
      </c>
      <c r="G182" s="246">
        <f>F182/E182/1000</f>
        <v>0.25100756484149855</v>
      </c>
      <c r="H182" s="125"/>
    </row>
    <row r="183" spans="1:8" ht="15.75" x14ac:dyDescent="0.25">
      <c r="F183" s="71"/>
      <c r="G183" s="80"/>
      <c r="H183" s="125"/>
    </row>
    <row r="184" spans="1:8" ht="15.75" x14ac:dyDescent="0.25">
      <c r="A184" s="124"/>
      <c r="B184" s="73"/>
      <c r="C184" s="78"/>
      <c r="D184" s="134"/>
      <c r="E184" s="70"/>
      <c r="F184" s="71"/>
      <c r="G184" s="80"/>
      <c r="H184" s="125"/>
    </row>
    <row r="185" spans="1:8" ht="16.5" thickBot="1" x14ac:dyDescent="0.3">
      <c r="A185" s="124"/>
      <c r="C185" s="78"/>
      <c r="D185" s="134"/>
      <c r="E185" s="70"/>
      <c r="F185" s="71"/>
      <c r="G185" s="80"/>
      <c r="H185" s="125"/>
    </row>
    <row r="186" spans="1:8" ht="39" thickBot="1" x14ac:dyDescent="0.3">
      <c r="A186" s="124"/>
      <c r="B186" s="173" t="s">
        <v>35</v>
      </c>
      <c r="C186" s="279" t="s">
        <v>2</v>
      </c>
      <c r="D186" s="280"/>
      <c r="E186" s="174" t="s">
        <v>36</v>
      </c>
      <c r="F186" s="175" t="s">
        <v>5</v>
      </c>
      <c r="G186" s="176" t="s">
        <v>6</v>
      </c>
      <c r="H186" s="125"/>
    </row>
    <row r="187" spans="1:8" ht="16.5" thickBot="1" x14ac:dyDescent="0.3">
      <c r="A187" s="208">
        <v>52</v>
      </c>
      <c r="B187" s="215" t="s">
        <v>98</v>
      </c>
      <c r="C187" s="220"/>
      <c r="D187" s="225"/>
      <c r="E187" s="222"/>
      <c r="F187" s="226"/>
      <c r="G187" s="224"/>
      <c r="H187" s="50"/>
    </row>
    <row r="188" spans="1:8" ht="15.75" x14ac:dyDescent="0.25">
      <c r="A188" s="57"/>
      <c r="B188" s="128"/>
      <c r="C188" s="90">
        <v>5903</v>
      </c>
      <c r="D188" s="91" t="s">
        <v>158</v>
      </c>
      <c r="E188" s="43">
        <v>57</v>
      </c>
      <c r="F188" s="55">
        <v>0</v>
      </c>
      <c r="G188" s="56">
        <f>F188/E188/1000</f>
        <v>0</v>
      </c>
      <c r="H188" s="50"/>
    </row>
    <row r="189" spans="1:8" ht="15.75" x14ac:dyDescent="0.25">
      <c r="A189" s="57"/>
      <c r="B189" s="243">
        <v>5213</v>
      </c>
      <c r="C189" s="258" t="s">
        <v>157</v>
      </c>
      <c r="D189" s="259"/>
      <c r="E189" s="244">
        <f>SUM(E188)</f>
        <v>57</v>
      </c>
      <c r="F189" s="245">
        <f>SUM(F188)</f>
        <v>0</v>
      </c>
      <c r="G189" s="246">
        <f>F189/E189/1000</f>
        <v>0</v>
      </c>
      <c r="H189" s="50"/>
    </row>
    <row r="190" spans="1:8" ht="16.5" thickBot="1" x14ac:dyDescent="0.3">
      <c r="A190" s="57"/>
      <c r="B190" s="58"/>
      <c r="C190" s="78"/>
      <c r="D190" s="79"/>
      <c r="E190" s="70"/>
      <c r="F190" s="71"/>
      <c r="G190" s="80"/>
      <c r="H190" s="50"/>
    </row>
    <row r="191" spans="1:8" ht="16.5" thickBot="1" x14ac:dyDescent="0.3">
      <c r="A191" s="208">
        <v>55</v>
      </c>
      <c r="B191" s="215" t="s">
        <v>99</v>
      </c>
      <c r="C191" s="215"/>
      <c r="D191" s="215"/>
      <c r="E191" s="212"/>
      <c r="F191" s="213"/>
      <c r="G191" s="214"/>
      <c r="H191" s="50"/>
    </row>
    <row r="192" spans="1:8" ht="15.75" x14ac:dyDescent="0.25">
      <c r="A192" s="57"/>
      <c r="B192" s="58"/>
      <c r="C192" s="90">
        <v>5021</v>
      </c>
      <c r="D192" s="186" t="s">
        <v>48</v>
      </c>
      <c r="E192" s="43">
        <v>30</v>
      </c>
      <c r="F192" s="55">
        <v>0</v>
      </c>
      <c r="G192" s="56">
        <f t="shared" ref="G192:G205" si="16">F192/E192/1000</f>
        <v>0</v>
      </c>
      <c r="H192" s="50"/>
    </row>
    <row r="193" spans="1:8" ht="15.75" x14ac:dyDescent="0.25">
      <c r="A193" s="57"/>
      <c r="B193" s="58"/>
      <c r="C193" s="90">
        <v>5123</v>
      </c>
      <c r="D193" s="206" t="s">
        <v>159</v>
      </c>
      <c r="E193" s="43">
        <v>32</v>
      </c>
      <c r="F193" s="55">
        <v>31271.97</v>
      </c>
      <c r="G193" s="56">
        <f>F193/E193/1000</f>
        <v>0.97724906249999999</v>
      </c>
      <c r="H193" s="50"/>
    </row>
    <row r="194" spans="1:8" ht="15.75" x14ac:dyDescent="0.25">
      <c r="A194" s="57"/>
      <c r="B194" s="58"/>
      <c r="C194" s="59">
        <v>5139</v>
      </c>
      <c r="D194" s="184" t="s">
        <v>39</v>
      </c>
      <c r="E194" s="60">
        <v>10</v>
      </c>
      <c r="F194" s="61">
        <v>307</v>
      </c>
      <c r="G194" s="62">
        <f t="shared" si="16"/>
        <v>3.0699999999999998E-2</v>
      </c>
      <c r="H194" s="50"/>
    </row>
    <row r="195" spans="1:8" ht="15.75" x14ac:dyDescent="0.25">
      <c r="A195" s="57"/>
      <c r="B195" s="58"/>
      <c r="C195" s="59">
        <v>5151</v>
      </c>
      <c r="D195" s="181" t="s">
        <v>77</v>
      </c>
      <c r="E195" s="60">
        <v>15</v>
      </c>
      <c r="F195" s="61">
        <v>2100</v>
      </c>
      <c r="G195" s="62">
        <f t="shared" si="16"/>
        <v>0.14000000000000001</v>
      </c>
      <c r="H195" s="50"/>
    </row>
    <row r="196" spans="1:8" ht="15.75" x14ac:dyDescent="0.25">
      <c r="A196" s="57"/>
      <c r="B196" s="58"/>
      <c r="C196" s="59">
        <v>5153</v>
      </c>
      <c r="D196" s="181" t="s">
        <v>78</v>
      </c>
      <c r="E196" s="60">
        <v>55</v>
      </c>
      <c r="F196" s="61">
        <v>13000</v>
      </c>
      <c r="G196" s="62">
        <f t="shared" si="16"/>
        <v>0.23636363636363639</v>
      </c>
      <c r="H196" s="50"/>
    </row>
    <row r="197" spans="1:8" ht="15.75" x14ac:dyDescent="0.25">
      <c r="A197" s="57"/>
      <c r="B197" s="58"/>
      <c r="C197" s="59">
        <v>5154</v>
      </c>
      <c r="D197" s="181" t="s">
        <v>79</v>
      </c>
      <c r="E197" s="60">
        <v>30</v>
      </c>
      <c r="F197" s="61">
        <v>6030</v>
      </c>
      <c r="G197" s="62">
        <f t="shared" si="16"/>
        <v>0.20100000000000001</v>
      </c>
      <c r="H197" s="50"/>
    </row>
    <row r="198" spans="1:8" ht="15.75" x14ac:dyDescent="0.25">
      <c r="A198" s="57"/>
      <c r="B198" s="58"/>
      <c r="C198" s="59">
        <v>5156</v>
      </c>
      <c r="D198" s="184" t="s">
        <v>84</v>
      </c>
      <c r="E198" s="60">
        <v>3</v>
      </c>
      <c r="F198" s="61">
        <v>675</v>
      </c>
      <c r="G198" s="62">
        <f>F198/E198/1000</f>
        <v>0.22500000000000001</v>
      </c>
      <c r="H198" s="50"/>
    </row>
    <row r="199" spans="1:8" ht="15.75" x14ac:dyDescent="0.25">
      <c r="A199" s="57"/>
      <c r="B199" s="58"/>
      <c r="C199" s="59">
        <v>5162</v>
      </c>
      <c r="D199" s="122" t="s">
        <v>145</v>
      </c>
      <c r="E199" s="60">
        <v>10</v>
      </c>
      <c r="F199" s="61">
        <v>2613.6</v>
      </c>
      <c r="G199" s="62">
        <f>F199/E199/1000</f>
        <v>0.26136000000000004</v>
      </c>
      <c r="H199" s="50"/>
    </row>
    <row r="200" spans="1:8" ht="15.75" x14ac:dyDescent="0.25">
      <c r="A200" s="57"/>
      <c r="B200" s="58"/>
      <c r="C200" s="59">
        <v>5163</v>
      </c>
      <c r="D200" s="181" t="s">
        <v>93</v>
      </c>
      <c r="E200" s="60">
        <v>16</v>
      </c>
      <c r="F200" s="61">
        <v>14812</v>
      </c>
      <c r="G200" s="62">
        <f t="shared" si="16"/>
        <v>0.92574999999999996</v>
      </c>
      <c r="H200" s="50"/>
    </row>
    <row r="201" spans="1:8" ht="15.75" x14ac:dyDescent="0.25">
      <c r="A201" s="57"/>
      <c r="B201" s="58"/>
      <c r="C201" s="59">
        <v>5169</v>
      </c>
      <c r="D201" s="181" t="s">
        <v>40</v>
      </c>
      <c r="E201" s="60">
        <v>19</v>
      </c>
      <c r="F201" s="61">
        <v>1804.85</v>
      </c>
      <c r="G201" s="62">
        <f t="shared" si="16"/>
        <v>9.4992105263157892E-2</v>
      </c>
      <c r="H201" s="50"/>
    </row>
    <row r="202" spans="1:8" ht="15.75" x14ac:dyDescent="0.25">
      <c r="A202" s="57"/>
      <c r="C202" s="59">
        <v>5171</v>
      </c>
      <c r="D202" s="97" t="s">
        <v>41</v>
      </c>
      <c r="E202" s="60">
        <v>43</v>
      </c>
      <c r="F202" s="61">
        <v>30105.279999999999</v>
      </c>
      <c r="G202" s="62">
        <f t="shared" si="16"/>
        <v>0.70012279069767447</v>
      </c>
      <c r="H202" s="50"/>
    </row>
    <row r="203" spans="1:8" ht="15.75" customHeight="1" x14ac:dyDescent="0.2">
      <c r="C203" s="59">
        <v>5229</v>
      </c>
      <c r="D203" s="185" t="s">
        <v>100</v>
      </c>
      <c r="E203" s="60">
        <v>30</v>
      </c>
      <c r="F203" s="61">
        <v>0</v>
      </c>
      <c r="G203" s="62">
        <f t="shared" si="16"/>
        <v>0</v>
      </c>
    </row>
    <row r="204" spans="1:8" x14ac:dyDescent="0.2">
      <c r="B204" s="98"/>
      <c r="C204" s="59">
        <v>5492</v>
      </c>
      <c r="D204" s="183" t="s">
        <v>64</v>
      </c>
      <c r="E204" s="60">
        <v>44</v>
      </c>
      <c r="F204" s="61">
        <v>0</v>
      </c>
      <c r="G204" s="62">
        <f t="shared" si="16"/>
        <v>0</v>
      </c>
    </row>
    <row r="205" spans="1:8" ht="15.75" x14ac:dyDescent="0.25">
      <c r="A205" s="57"/>
      <c r="B205" s="243">
        <v>5512</v>
      </c>
      <c r="C205" s="258" t="s">
        <v>147</v>
      </c>
      <c r="D205" s="259"/>
      <c r="E205" s="244">
        <f>SUM(E192:E204)</f>
        <v>337</v>
      </c>
      <c r="F205" s="245">
        <f>SUM(F192:F204)</f>
        <v>102719.70000000001</v>
      </c>
      <c r="G205" s="246">
        <f t="shared" si="16"/>
        <v>0.30480623145400598</v>
      </c>
      <c r="H205" s="50"/>
    </row>
    <row r="206" spans="1:8" ht="15.75" x14ac:dyDescent="0.25">
      <c r="A206" s="57"/>
      <c r="B206" s="58"/>
      <c r="H206" s="50"/>
    </row>
    <row r="207" spans="1:8" ht="15.75" x14ac:dyDescent="0.25">
      <c r="A207" s="57"/>
      <c r="B207" s="58"/>
      <c r="C207" s="99"/>
      <c r="D207" s="100"/>
      <c r="E207" s="101"/>
      <c r="F207" s="102"/>
      <c r="G207" s="103"/>
      <c r="H207" s="50"/>
    </row>
    <row r="208" spans="1:8" ht="15.75" x14ac:dyDescent="0.25">
      <c r="A208" s="228">
        <v>61</v>
      </c>
      <c r="B208" s="229" t="s">
        <v>101</v>
      </c>
      <c r="C208" s="229"/>
      <c r="D208" s="230"/>
      <c r="E208" s="231"/>
      <c r="F208" s="232"/>
      <c r="G208" s="233"/>
      <c r="H208" s="50"/>
    </row>
    <row r="209" spans="1:8" s="193" customFormat="1" ht="15" x14ac:dyDescent="0.25">
      <c r="A209" s="191"/>
      <c r="B209" s="191"/>
      <c r="C209" s="59">
        <v>5021</v>
      </c>
      <c r="D209" s="81" t="s">
        <v>48</v>
      </c>
      <c r="E209" s="60">
        <v>50</v>
      </c>
      <c r="F209" s="61">
        <v>0</v>
      </c>
      <c r="G209" s="62">
        <f>F209/E209/1000</f>
        <v>0</v>
      </c>
      <c r="H209" s="192"/>
    </row>
    <row r="210" spans="1:8" ht="15.75" x14ac:dyDescent="0.25">
      <c r="A210" s="57"/>
      <c r="B210" s="58"/>
      <c r="C210" s="90">
        <v>5023</v>
      </c>
      <c r="D210" s="91" t="s">
        <v>102</v>
      </c>
      <c r="E210" s="43">
        <v>1325</v>
      </c>
      <c r="F210" s="55">
        <v>308087</v>
      </c>
      <c r="G210" s="56">
        <f t="shared" ref="G210:G222" si="17">F210/E210/1000</f>
        <v>0.23251849056603774</v>
      </c>
      <c r="H210" s="50"/>
    </row>
    <row r="211" spans="1:8" ht="15.75" x14ac:dyDescent="0.25">
      <c r="A211" s="57"/>
      <c r="B211" s="58"/>
      <c r="C211" s="59">
        <v>5031</v>
      </c>
      <c r="D211" s="178" t="s">
        <v>49</v>
      </c>
      <c r="E211" s="60">
        <v>156</v>
      </c>
      <c r="F211" s="61">
        <v>44326</v>
      </c>
      <c r="G211" s="62">
        <f t="shared" si="17"/>
        <v>0.28414102564102561</v>
      </c>
      <c r="H211" s="50"/>
    </row>
    <row r="212" spans="1:8" ht="15.75" x14ac:dyDescent="0.25">
      <c r="A212" s="57"/>
      <c r="B212" s="58"/>
      <c r="C212" s="59">
        <v>5032</v>
      </c>
      <c r="D212" s="178" t="s">
        <v>50</v>
      </c>
      <c r="E212" s="60">
        <v>105</v>
      </c>
      <c r="F212" s="61">
        <v>27876</v>
      </c>
      <c r="G212" s="62">
        <f t="shared" si="17"/>
        <v>0.26548571428571427</v>
      </c>
      <c r="H212" s="50"/>
    </row>
    <row r="213" spans="1:8" ht="15.75" x14ac:dyDescent="0.25">
      <c r="A213" s="57"/>
      <c r="B213" s="58"/>
      <c r="C213" s="59">
        <v>5137</v>
      </c>
      <c r="D213" s="84" t="s">
        <v>38</v>
      </c>
      <c r="E213" s="60">
        <v>20</v>
      </c>
      <c r="F213" s="61">
        <v>16724</v>
      </c>
      <c r="G213" s="62">
        <f t="shared" si="17"/>
        <v>0.83620000000000005</v>
      </c>
      <c r="H213" s="50"/>
    </row>
    <row r="214" spans="1:8" ht="15.75" x14ac:dyDescent="0.25">
      <c r="A214" s="57"/>
      <c r="B214" s="58"/>
      <c r="C214" s="59">
        <v>5162</v>
      </c>
      <c r="D214" s="177" t="s">
        <v>145</v>
      </c>
      <c r="E214" s="60">
        <v>2</v>
      </c>
      <c r="F214" s="61">
        <v>62.5</v>
      </c>
      <c r="G214" s="62">
        <f t="shared" si="17"/>
        <v>3.125E-2</v>
      </c>
      <c r="H214" s="50"/>
    </row>
    <row r="215" spans="1:8" ht="15.75" x14ac:dyDescent="0.25">
      <c r="A215" s="57"/>
      <c r="B215" s="58"/>
      <c r="C215" s="59">
        <v>5167</v>
      </c>
      <c r="D215" s="178" t="s">
        <v>131</v>
      </c>
      <c r="E215" s="60">
        <v>5</v>
      </c>
      <c r="F215" s="61">
        <v>0</v>
      </c>
      <c r="G215" s="62">
        <f t="shared" si="17"/>
        <v>0</v>
      </c>
      <c r="H215" s="50"/>
    </row>
    <row r="216" spans="1:8" ht="15.75" x14ac:dyDescent="0.25">
      <c r="A216" s="57"/>
      <c r="C216" s="59">
        <v>5169</v>
      </c>
      <c r="D216" s="84" t="s">
        <v>40</v>
      </c>
      <c r="E216" s="60">
        <v>1</v>
      </c>
      <c r="F216" s="61">
        <v>0</v>
      </c>
      <c r="G216" s="62">
        <f t="shared" si="17"/>
        <v>0</v>
      </c>
      <c r="H216" s="50"/>
    </row>
    <row r="217" spans="1:8" ht="15.75" x14ac:dyDescent="0.25">
      <c r="A217" s="57"/>
      <c r="C217" s="59">
        <v>5172</v>
      </c>
      <c r="D217" s="178" t="s">
        <v>155</v>
      </c>
      <c r="E217" s="60">
        <v>6</v>
      </c>
      <c r="F217" s="61">
        <v>0</v>
      </c>
      <c r="G217" s="62">
        <f t="shared" si="17"/>
        <v>0</v>
      </c>
      <c r="H217" s="50"/>
    </row>
    <row r="218" spans="1:8" ht="15.75" x14ac:dyDescent="0.25">
      <c r="A218" s="57"/>
      <c r="B218" s="73"/>
      <c r="C218" s="59">
        <v>5173</v>
      </c>
      <c r="D218" s="181" t="s">
        <v>103</v>
      </c>
      <c r="E218" s="60">
        <v>24</v>
      </c>
      <c r="F218" s="61">
        <v>1399</v>
      </c>
      <c r="G218" s="62">
        <f t="shared" si="17"/>
        <v>5.8291666666666665E-2</v>
      </c>
      <c r="H218" s="50"/>
    </row>
    <row r="219" spans="1:8" ht="15.75" x14ac:dyDescent="0.25">
      <c r="A219" s="57"/>
      <c r="B219" s="73"/>
      <c r="C219" s="59">
        <v>5175</v>
      </c>
      <c r="D219" s="179" t="s">
        <v>62</v>
      </c>
      <c r="E219" s="60">
        <v>60</v>
      </c>
      <c r="F219" s="61">
        <v>2300</v>
      </c>
      <c r="G219" s="62">
        <f t="shared" si="17"/>
        <v>3.8333333333333337E-2</v>
      </c>
      <c r="H219" s="50"/>
    </row>
    <row r="220" spans="1:8" ht="15.75" x14ac:dyDescent="0.25">
      <c r="A220" s="57"/>
      <c r="B220" s="73"/>
      <c r="C220" s="59">
        <v>5194</v>
      </c>
      <c r="D220" s="179" t="s">
        <v>63</v>
      </c>
      <c r="E220" s="60">
        <v>8</v>
      </c>
      <c r="F220" s="61">
        <v>345</v>
      </c>
      <c r="G220" s="62">
        <f t="shared" si="17"/>
        <v>4.3124999999999997E-2</v>
      </c>
      <c r="H220" s="50"/>
    </row>
    <row r="221" spans="1:8" ht="15.75" x14ac:dyDescent="0.25">
      <c r="C221" s="59">
        <v>5492</v>
      </c>
      <c r="D221" s="179" t="s">
        <v>64</v>
      </c>
      <c r="E221" s="60">
        <v>153</v>
      </c>
      <c r="F221" s="61">
        <v>0</v>
      </c>
      <c r="G221" s="62">
        <f t="shared" si="17"/>
        <v>0</v>
      </c>
      <c r="H221" s="50"/>
    </row>
    <row r="222" spans="1:8" ht="15.75" x14ac:dyDescent="0.25">
      <c r="B222" s="243">
        <v>6112</v>
      </c>
      <c r="C222" s="258" t="s">
        <v>104</v>
      </c>
      <c r="D222" s="259"/>
      <c r="E222" s="244">
        <f>SUM(E209:E221)</f>
        <v>1915</v>
      </c>
      <c r="F222" s="245">
        <f>F209+F210+F211+F212+F213+F214+F216+F218+F219+F220+F221</f>
        <v>401119.5</v>
      </c>
      <c r="G222" s="246">
        <f t="shared" si="17"/>
        <v>0.20946187989556136</v>
      </c>
      <c r="H222" s="50"/>
    </row>
    <row r="223" spans="1:8" ht="15.75" x14ac:dyDescent="0.25">
      <c r="B223" s="73"/>
      <c r="C223" s="78"/>
      <c r="D223" s="79"/>
      <c r="E223" s="70"/>
      <c r="F223" s="71"/>
      <c r="G223" s="80"/>
      <c r="H223" s="50"/>
    </row>
    <row r="224" spans="1:8" ht="15.75" x14ac:dyDescent="0.25">
      <c r="B224" s="73"/>
      <c r="C224" s="78"/>
      <c r="D224" s="79"/>
      <c r="E224" s="70"/>
      <c r="F224" s="71"/>
      <c r="G224" s="80"/>
      <c r="H224" s="50"/>
    </row>
    <row r="225" spans="1:8" ht="15.75" x14ac:dyDescent="0.25">
      <c r="A225" s="57"/>
      <c r="B225" s="58"/>
      <c r="C225" s="78"/>
      <c r="D225" s="79"/>
      <c r="E225" s="70"/>
      <c r="F225" s="71"/>
      <c r="G225" s="80"/>
      <c r="H225" s="50"/>
    </row>
    <row r="226" spans="1:8" ht="16.5" thickBot="1" x14ac:dyDescent="0.3">
      <c r="A226" s="57"/>
      <c r="B226" s="58"/>
      <c r="C226" s="78"/>
      <c r="D226" s="79"/>
      <c r="E226" s="70"/>
      <c r="F226" s="71"/>
      <c r="G226" s="80"/>
      <c r="H226" s="50"/>
    </row>
    <row r="227" spans="1:8" ht="39" thickBot="1" x14ac:dyDescent="0.3">
      <c r="A227" s="57"/>
      <c r="B227" s="109" t="s">
        <v>35</v>
      </c>
      <c r="C227" s="269" t="s">
        <v>2</v>
      </c>
      <c r="D227" s="278"/>
      <c r="E227" s="51" t="s">
        <v>36</v>
      </c>
      <c r="F227" s="52" t="s">
        <v>5</v>
      </c>
      <c r="G227" s="53" t="s">
        <v>6</v>
      </c>
      <c r="H227" s="50"/>
    </row>
    <row r="228" spans="1:8" ht="16.5" thickBot="1" x14ac:dyDescent="0.3">
      <c r="A228" s="208">
        <v>61</v>
      </c>
      <c r="B228" s="215" t="s">
        <v>101</v>
      </c>
      <c r="C228" s="215"/>
      <c r="D228" s="216"/>
      <c r="E228" s="212"/>
      <c r="F228" s="213"/>
      <c r="G228" s="214"/>
      <c r="H228" s="50"/>
    </row>
    <row r="229" spans="1:8" ht="15.75" x14ac:dyDescent="0.25">
      <c r="A229" s="57"/>
      <c r="B229" s="58"/>
      <c r="C229" s="90">
        <v>5011</v>
      </c>
      <c r="D229" s="91" t="s">
        <v>90</v>
      </c>
      <c r="E229" s="43">
        <v>4709</v>
      </c>
      <c r="F229" s="55">
        <v>1065307</v>
      </c>
      <c r="G229" s="56">
        <f t="shared" ref="G229:G258" si="18">F229/E229/1000</f>
        <v>0.22622786154172861</v>
      </c>
      <c r="H229" s="50"/>
    </row>
    <row r="230" spans="1:8" ht="15.75" x14ac:dyDescent="0.25">
      <c r="A230" s="57"/>
      <c r="B230" s="58"/>
      <c r="C230" s="59">
        <v>5021</v>
      </c>
      <c r="D230" s="181" t="s">
        <v>48</v>
      </c>
      <c r="E230" s="60">
        <v>220</v>
      </c>
      <c r="F230" s="61">
        <v>70000</v>
      </c>
      <c r="G230" s="62">
        <f t="shared" si="18"/>
        <v>0.31818181818181818</v>
      </c>
      <c r="H230" s="50"/>
    </row>
    <row r="231" spans="1:8" ht="15.75" x14ac:dyDescent="0.25">
      <c r="A231" s="57"/>
      <c r="B231" s="58"/>
      <c r="C231" s="59">
        <v>5031</v>
      </c>
      <c r="D231" s="81" t="s">
        <v>49</v>
      </c>
      <c r="E231" s="60">
        <v>1177</v>
      </c>
      <c r="F231" s="61">
        <v>278540</v>
      </c>
      <c r="G231" s="62">
        <f t="shared" si="18"/>
        <v>0.23665250637213253</v>
      </c>
      <c r="H231" s="50"/>
    </row>
    <row r="232" spans="1:8" ht="15.75" x14ac:dyDescent="0.25">
      <c r="A232" s="57"/>
      <c r="B232" s="58"/>
      <c r="C232" s="59">
        <v>5032</v>
      </c>
      <c r="D232" s="81" t="s">
        <v>50</v>
      </c>
      <c r="E232" s="60">
        <v>424</v>
      </c>
      <c r="F232" s="61">
        <v>100278</v>
      </c>
      <c r="G232" s="62">
        <f t="shared" si="18"/>
        <v>0.23650471698113207</v>
      </c>
      <c r="H232" s="50"/>
    </row>
    <row r="233" spans="1:8" ht="15.75" x14ac:dyDescent="0.25">
      <c r="A233" s="57"/>
      <c r="B233" s="58"/>
      <c r="C233" s="59">
        <v>5038</v>
      </c>
      <c r="D233" s="13" t="s">
        <v>105</v>
      </c>
      <c r="E233" s="60">
        <v>40</v>
      </c>
      <c r="F233" s="61">
        <v>9364.2199999999993</v>
      </c>
      <c r="G233" s="62">
        <f>F233/E233/1000</f>
        <v>0.23410549999999997</v>
      </c>
      <c r="H233" s="50"/>
    </row>
    <row r="234" spans="1:8" ht="15.75" x14ac:dyDescent="0.25">
      <c r="A234" s="57"/>
      <c r="B234" s="58"/>
      <c r="C234" s="59">
        <v>5131</v>
      </c>
      <c r="D234" s="180" t="s">
        <v>91</v>
      </c>
      <c r="E234" s="60">
        <v>10</v>
      </c>
      <c r="F234" s="61">
        <v>0</v>
      </c>
      <c r="G234" s="62">
        <f>F234/E234/1000</f>
        <v>0</v>
      </c>
      <c r="H234" s="50"/>
    </row>
    <row r="235" spans="1:8" ht="15.75" x14ac:dyDescent="0.25">
      <c r="A235" s="57"/>
      <c r="B235" s="58"/>
      <c r="C235" s="59">
        <v>5133</v>
      </c>
      <c r="D235" s="180" t="s">
        <v>69</v>
      </c>
      <c r="E235" s="60">
        <v>1</v>
      </c>
      <c r="F235" s="61">
        <v>0</v>
      </c>
      <c r="G235" s="62">
        <f>F235/E235/1000</f>
        <v>0</v>
      </c>
      <c r="H235" s="50"/>
    </row>
    <row r="236" spans="1:8" ht="15.75" x14ac:dyDescent="0.25">
      <c r="A236" s="57"/>
      <c r="B236" s="128"/>
      <c r="C236" s="59">
        <v>5136</v>
      </c>
      <c r="D236" s="181" t="s">
        <v>106</v>
      </c>
      <c r="E236" s="60">
        <v>30</v>
      </c>
      <c r="F236" s="61">
        <v>0</v>
      </c>
      <c r="G236" s="62">
        <f>F236/E236/1000</f>
        <v>0</v>
      </c>
      <c r="H236" s="50"/>
    </row>
    <row r="237" spans="1:8" ht="15.75" x14ac:dyDescent="0.25">
      <c r="A237" s="57"/>
      <c r="B237" s="58"/>
      <c r="C237" s="59">
        <v>5137</v>
      </c>
      <c r="D237" s="181" t="s">
        <v>38</v>
      </c>
      <c r="E237" s="60">
        <v>205</v>
      </c>
      <c r="F237" s="61">
        <v>5129</v>
      </c>
      <c r="G237" s="62">
        <f t="shared" si="18"/>
        <v>2.5019512195121951E-2</v>
      </c>
      <c r="H237" s="50"/>
    </row>
    <row r="238" spans="1:8" ht="15.75" x14ac:dyDescent="0.25">
      <c r="A238" s="57"/>
      <c r="B238" s="58"/>
      <c r="C238" s="59">
        <v>5139</v>
      </c>
      <c r="D238" s="181" t="s">
        <v>39</v>
      </c>
      <c r="E238" s="60">
        <v>219</v>
      </c>
      <c r="F238" s="61">
        <v>25348.38</v>
      </c>
      <c r="G238" s="62">
        <f t="shared" si="18"/>
        <v>0.11574602739726028</v>
      </c>
      <c r="H238" s="50"/>
    </row>
    <row r="239" spans="1:8" ht="15.75" x14ac:dyDescent="0.25">
      <c r="A239" s="57"/>
      <c r="B239" s="58"/>
      <c r="C239" s="59">
        <v>5151</v>
      </c>
      <c r="D239" s="178" t="s">
        <v>77</v>
      </c>
      <c r="E239" s="60">
        <v>30</v>
      </c>
      <c r="F239" s="61">
        <v>7200</v>
      </c>
      <c r="G239" s="62">
        <f t="shared" si="18"/>
        <v>0.24</v>
      </c>
      <c r="H239" s="50"/>
    </row>
    <row r="240" spans="1:8" ht="15.75" x14ac:dyDescent="0.25">
      <c r="A240" s="57"/>
      <c r="B240" s="58"/>
      <c r="C240" s="59">
        <v>5152</v>
      </c>
      <c r="D240" s="178" t="s">
        <v>51</v>
      </c>
      <c r="E240" s="60">
        <v>2</v>
      </c>
      <c r="F240" s="61">
        <v>0</v>
      </c>
      <c r="G240" s="62">
        <f t="shared" si="18"/>
        <v>0</v>
      </c>
      <c r="H240" s="50"/>
    </row>
    <row r="241" spans="1:8" ht="15.75" x14ac:dyDescent="0.25">
      <c r="A241" s="57"/>
      <c r="B241" s="58"/>
      <c r="C241" s="59">
        <v>5153</v>
      </c>
      <c r="D241" s="181" t="s">
        <v>78</v>
      </c>
      <c r="E241" s="60">
        <v>150</v>
      </c>
      <c r="F241" s="61">
        <v>31800</v>
      </c>
      <c r="G241" s="62">
        <f t="shared" si="18"/>
        <v>0.21199999999999999</v>
      </c>
      <c r="H241" s="50"/>
    </row>
    <row r="242" spans="1:8" ht="15.75" x14ac:dyDescent="0.25">
      <c r="A242" s="57"/>
      <c r="B242" s="58"/>
      <c r="C242" s="59">
        <v>5154</v>
      </c>
      <c r="D242" s="181" t="s">
        <v>79</v>
      </c>
      <c r="E242" s="60">
        <v>90</v>
      </c>
      <c r="F242" s="61">
        <v>21510</v>
      </c>
      <c r="G242" s="62">
        <f t="shared" si="18"/>
        <v>0.23899999999999999</v>
      </c>
      <c r="H242" s="50"/>
    </row>
    <row r="243" spans="1:8" ht="15.75" x14ac:dyDescent="0.25">
      <c r="A243" s="57"/>
      <c r="B243" s="58"/>
      <c r="C243" s="59">
        <v>5156</v>
      </c>
      <c r="D243" s="178" t="s">
        <v>84</v>
      </c>
      <c r="E243" s="60">
        <v>25</v>
      </c>
      <c r="F243" s="61">
        <v>0</v>
      </c>
      <c r="G243" s="62">
        <f t="shared" si="18"/>
        <v>0</v>
      </c>
      <c r="H243" s="50"/>
    </row>
    <row r="244" spans="1:8" ht="15.75" x14ac:dyDescent="0.25">
      <c r="A244" s="57"/>
      <c r="B244" s="58"/>
      <c r="C244" s="59">
        <v>5161</v>
      </c>
      <c r="D244" s="181" t="s">
        <v>148</v>
      </c>
      <c r="E244" s="60">
        <v>120</v>
      </c>
      <c r="F244" s="61">
        <v>19679</v>
      </c>
      <c r="G244" s="62">
        <f t="shared" si="18"/>
        <v>0.16399166666666667</v>
      </c>
      <c r="H244" s="50"/>
    </row>
    <row r="245" spans="1:8" ht="15.75" x14ac:dyDescent="0.25">
      <c r="A245" s="57"/>
      <c r="B245" s="58"/>
      <c r="C245" s="59">
        <v>5162</v>
      </c>
      <c r="D245" s="81" t="s">
        <v>145</v>
      </c>
      <c r="E245" s="60">
        <v>50</v>
      </c>
      <c r="F245" s="61">
        <v>14442.26</v>
      </c>
      <c r="G245" s="62">
        <f t="shared" si="18"/>
        <v>0.28884519999999997</v>
      </c>
      <c r="H245" s="50"/>
    </row>
    <row r="246" spans="1:8" ht="15.75" x14ac:dyDescent="0.25">
      <c r="A246" s="57"/>
      <c r="B246" s="58"/>
      <c r="C246" s="59">
        <v>5163</v>
      </c>
      <c r="D246" s="181" t="s">
        <v>93</v>
      </c>
      <c r="E246" s="60">
        <v>32</v>
      </c>
      <c r="F246" s="61">
        <v>22925</v>
      </c>
      <c r="G246" s="62">
        <f t="shared" si="18"/>
        <v>0.71640625000000002</v>
      </c>
      <c r="H246" s="50"/>
    </row>
    <row r="247" spans="1:8" ht="15.75" x14ac:dyDescent="0.25">
      <c r="A247" s="57"/>
      <c r="B247" s="58"/>
      <c r="C247" s="59">
        <v>5164</v>
      </c>
      <c r="D247" s="179" t="s">
        <v>136</v>
      </c>
      <c r="E247" s="60">
        <v>5</v>
      </c>
      <c r="F247" s="61">
        <v>0</v>
      </c>
      <c r="G247" s="62">
        <f t="shared" si="18"/>
        <v>0</v>
      </c>
      <c r="H247" s="50"/>
    </row>
    <row r="248" spans="1:8" ht="15.75" x14ac:dyDescent="0.25">
      <c r="A248" s="57"/>
      <c r="B248" s="58"/>
      <c r="C248" s="59">
        <v>5166</v>
      </c>
      <c r="D248" s="184" t="s">
        <v>45</v>
      </c>
      <c r="E248" s="60">
        <v>100</v>
      </c>
      <c r="F248" s="61">
        <v>3025</v>
      </c>
      <c r="G248" s="62">
        <f t="shared" si="18"/>
        <v>3.0249999999999999E-2</v>
      </c>
      <c r="H248" s="50"/>
    </row>
    <row r="249" spans="1:8" ht="15.75" x14ac:dyDescent="0.25">
      <c r="A249" s="57"/>
      <c r="B249" s="58"/>
      <c r="C249" s="59">
        <v>5167</v>
      </c>
      <c r="D249" s="181" t="s">
        <v>107</v>
      </c>
      <c r="E249" s="60">
        <v>90</v>
      </c>
      <c r="F249" s="61">
        <v>37231</v>
      </c>
      <c r="G249" s="62">
        <f t="shared" si="18"/>
        <v>0.41367777777777781</v>
      </c>
      <c r="H249" s="50"/>
    </row>
    <row r="250" spans="1:8" ht="15.75" x14ac:dyDescent="0.25">
      <c r="A250" s="57"/>
      <c r="B250" s="129"/>
      <c r="C250" s="59">
        <v>5169</v>
      </c>
      <c r="D250" s="181" t="s">
        <v>40</v>
      </c>
      <c r="E250" s="60">
        <v>629</v>
      </c>
      <c r="F250" s="61">
        <v>114194.59</v>
      </c>
      <c r="G250" s="62">
        <f t="shared" si="18"/>
        <v>0.18154942766295706</v>
      </c>
      <c r="H250" s="50"/>
    </row>
    <row r="251" spans="1:8" ht="15.75" x14ac:dyDescent="0.25">
      <c r="A251" s="57"/>
      <c r="B251" s="129"/>
      <c r="C251" s="59">
        <v>5171</v>
      </c>
      <c r="D251" s="181" t="s">
        <v>41</v>
      </c>
      <c r="E251" s="60">
        <v>115</v>
      </c>
      <c r="F251" s="61">
        <v>8997.5400000000009</v>
      </c>
      <c r="G251" s="62">
        <f t="shared" si="18"/>
        <v>7.8239478260869577E-2</v>
      </c>
      <c r="H251" s="50"/>
    </row>
    <row r="252" spans="1:8" ht="15.75" x14ac:dyDescent="0.25">
      <c r="A252" s="57"/>
      <c r="B252" s="129"/>
      <c r="C252" s="59">
        <v>5173</v>
      </c>
      <c r="D252" s="181" t="s">
        <v>103</v>
      </c>
      <c r="E252" s="60">
        <v>10</v>
      </c>
      <c r="F252" s="61">
        <v>946</v>
      </c>
      <c r="G252" s="62">
        <f t="shared" si="18"/>
        <v>9.459999999999999E-2</v>
      </c>
      <c r="H252" s="50"/>
    </row>
    <row r="253" spans="1:8" ht="15.75" x14ac:dyDescent="0.25">
      <c r="A253" s="57"/>
      <c r="B253" s="129"/>
      <c r="C253" s="59">
        <v>5175</v>
      </c>
      <c r="D253" s="181" t="s">
        <v>62</v>
      </c>
      <c r="E253" s="60">
        <v>10</v>
      </c>
      <c r="F253" s="61">
        <v>172</v>
      </c>
      <c r="G253" s="62">
        <f t="shared" si="18"/>
        <v>1.72E-2</v>
      </c>
      <c r="H253" s="50"/>
    </row>
    <row r="254" spans="1:8" ht="15.75" x14ac:dyDescent="0.25">
      <c r="A254" s="57"/>
      <c r="B254" s="129"/>
      <c r="C254" s="59">
        <v>5176</v>
      </c>
      <c r="D254" s="181" t="s">
        <v>108</v>
      </c>
      <c r="E254" s="60">
        <v>5</v>
      </c>
      <c r="F254" s="61">
        <v>1500</v>
      </c>
      <c r="G254" s="62">
        <f t="shared" si="18"/>
        <v>0.3</v>
      </c>
      <c r="H254" s="50"/>
    </row>
    <row r="255" spans="1:8" ht="15.75" x14ac:dyDescent="0.25">
      <c r="A255" s="57"/>
      <c r="B255" s="129"/>
      <c r="C255" s="59">
        <v>5178</v>
      </c>
      <c r="D255" s="84" t="s">
        <v>109</v>
      </c>
      <c r="E255" s="60">
        <v>37</v>
      </c>
      <c r="F255" s="61">
        <v>9075</v>
      </c>
      <c r="G255" s="62">
        <f t="shared" si="18"/>
        <v>0.24527027027027026</v>
      </c>
      <c r="H255" s="50"/>
    </row>
    <row r="256" spans="1:8" ht="15.75" x14ac:dyDescent="0.25">
      <c r="A256" s="57"/>
      <c r="B256" s="129"/>
      <c r="C256" s="59">
        <v>5189</v>
      </c>
      <c r="D256" s="184" t="s">
        <v>154</v>
      </c>
      <c r="E256" s="60">
        <v>1</v>
      </c>
      <c r="F256" s="61">
        <v>0</v>
      </c>
      <c r="G256" s="62">
        <f t="shared" si="18"/>
        <v>0</v>
      </c>
      <c r="H256" s="50"/>
    </row>
    <row r="257" spans="1:8" ht="15.75" x14ac:dyDescent="0.25">
      <c r="A257" s="57"/>
      <c r="B257" s="98"/>
      <c r="C257" s="59">
        <v>5191</v>
      </c>
      <c r="D257" s="122" t="s">
        <v>110</v>
      </c>
      <c r="E257" s="60">
        <v>1</v>
      </c>
      <c r="F257" s="61">
        <v>0</v>
      </c>
      <c r="G257" s="62">
        <f t="shared" si="18"/>
        <v>0</v>
      </c>
      <c r="H257" s="50"/>
    </row>
    <row r="258" spans="1:8" ht="15.75" x14ac:dyDescent="0.25">
      <c r="A258" s="57"/>
      <c r="B258" s="98"/>
      <c r="C258" s="59">
        <v>5194</v>
      </c>
      <c r="D258" s="184" t="s">
        <v>63</v>
      </c>
      <c r="E258" s="60">
        <v>3</v>
      </c>
      <c r="F258" s="61">
        <v>3000</v>
      </c>
      <c r="G258" s="62">
        <f t="shared" si="18"/>
        <v>1</v>
      </c>
      <c r="H258" s="50"/>
    </row>
    <row r="259" spans="1:8" ht="15.75" x14ac:dyDescent="0.25">
      <c r="A259" s="57"/>
      <c r="B259" s="129"/>
      <c r="C259" s="59">
        <v>5361</v>
      </c>
      <c r="D259" s="181" t="s">
        <v>111</v>
      </c>
      <c r="E259" s="60">
        <v>5</v>
      </c>
      <c r="F259" s="61">
        <v>0</v>
      </c>
      <c r="G259" s="62">
        <f t="shared" ref="G259:G265" si="19">F259/E259/1000</f>
        <v>0</v>
      </c>
      <c r="H259" s="50"/>
    </row>
    <row r="260" spans="1:8" ht="15.75" x14ac:dyDescent="0.25">
      <c r="A260" s="57"/>
      <c r="B260" s="129"/>
      <c r="C260" s="59">
        <v>5362</v>
      </c>
      <c r="D260" s="178" t="s">
        <v>86</v>
      </c>
      <c r="E260" s="60">
        <v>1</v>
      </c>
      <c r="F260" s="61">
        <v>0</v>
      </c>
      <c r="G260" s="62">
        <f t="shared" si="19"/>
        <v>0</v>
      </c>
      <c r="H260" s="50"/>
    </row>
    <row r="261" spans="1:8" ht="15.75" x14ac:dyDescent="0.25">
      <c r="A261" s="57"/>
      <c r="B261" s="129"/>
      <c r="C261" s="59">
        <v>5363</v>
      </c>
      <c r="D261" s="178" t="s">
        <v>160</v>
      </c>
      <c r="E261" s="60">
        <v>1</v>
      </c>
      <c r="F261" s="61">
        <v>0</v>
      </c>
      <c r="G261" s="62">
        <f t="shared" si="19"/>
        <v>0</v>
      </c>
      <c r="H261" s="50"/>
    </row>
    <row r="262" spans="1:8" ht="15.75" x14ac:dyDescent="0.25">
      <c r="A262" s="57"/>
      <c r="B262" s="129"/>
      <c r="C262" s="59">
        <v>5424</v>
      </c>
      <c r="D262" s="178" t="s">
        <v>112</v>
      </c>
      <c r="E262" s="60">
        <v>5</v>
      </c>
      <c r="F262" s="61">
        <v>0</v>
      </c>
      <c r="G262" s="62">
        <f>F262/E262/1000</f>
        <v>0</v>
      </c>
      <c r="H262" s="50"/>
    </row>
    <row r="263" spans="1:8" ht="15.75" x14ac:dyDescent="0.25">
      <c r="A263" s="57"/>
      <c r="B263" s="129"/>
      <c r="C263" s="59">
        <v>5492</v>
      </c>
      <c r="D263" s="178" t="s">
        <v>64</v>
      </c>
      <c r="E263" s="60">
        <v>20</v>
      </c>
      <c r="F263" s="61">
        <v>20000</v>
      </c>
      <c r="G263" s="62">
        <f>F263/E263/1000</f>
        <v>1</v>
      </c>
      <c r="H263" s="50"/>
    </row>
    <row r="264" spans="1:8" ht="15.75" x14ac:dyDescent="0.25">
      <c r="A264" s="57"/>
      <c r="C264" s="59">
        <v>5499</v>
      </c>
      <c r="D264" s="81" t="s">
        <v>113</v>
      </c>
      <c r="E264" s="60">
        <v>733</v>
      </c>
      <c r="F264" s="61">
        <v>173925.95</v>
      </c>
      <c r="G264" s="62">
        <f t="shared" si="19"/>
        <v>0.23727960436562073</v>
      </c>
      <c r="H264" s="50"/>
    </row>
    <row r="265" spans="1:8" ht="15.75" x14ac:dyDescent="0.25">
      <c r="A265" s="54"/>
      <c r="C265" s="59">
        <v>6121</v>
      </c>
      <c r="D265" s="178" t="s">
        <v>42</v>
      </c>
      <c r="E265" s="60">
        <v>2660</v>
      </c>
      <c r="F265" s="61">
        <v>0</v>
      </c>
      <c r="G265" s="62">
        <f t="shared" si="19"/>
        <v>0</v>
      </c>
      <c r="H265" s="50"/>
    </row>
    <row r="266" spans="1:8" ht="15.75" x14ac:dyDescent="0.25">
      <c r="A266" s="54"/>
      <c r="C266" s="59">
        <v>6123</v>
      </c>
      <c r="D266" s="178" t="s">
        <v>161</v>
      </c>
      <c r="E266" s="60">
        <v>200</v>
      </c>
      <c r="F266" s="61">
        <v>0</v>
      </c>
      <c r="G266" s="62">
        <f>F266/E266/1000</f>
        <v>0</v>
      </c>
      <c r="H266" s="50"/>
    </row>
    <row r="267" spans="1:8" ht="15.75" x14ac:dyDescent="0.25">
      <c r="A267" s="54"/>
      <c r="B267" s="243">
        <v>6171</v>
      </c>
      <c r="C267" s="258" t="s">
        <v>114</v>
      </c>
      <c r="D267" s="259"/>
      <c r="E267" s="244">
        <f>SUM(E229:E266)</f>
        <v>12165</v>
      </c>
      <c r="F267" s="245">
        <f>SUM(F229:F266)</f>
        <v>2043589.94</v>
      </c>
      <c r="G267" s="246">
        <f>F267/E267/1000</f>
        <v>0.16798930867242087</v>
      </c>
      <c r="H267" s="50"/>
    </row>
    <row r="268" spans="1:8" ht="15.75" x14ac:dyDescent="0.25">
      <c r="A268" s="54"/>
      <c r="B268" s="67"/>
      <c r="C268" s="78"/>
      <c r="D268" s="79"/>
      <c r="E268" s="70"/>
      <c r="F268" s="71"/>
      <c r="G268" s="80"/>
      <c r="H268" s="50"/>
    </row>
    <row r="269" spans="1:8" ht="15.75" x14ac:dyDescent="0.25">
      <c r="A269" s="228">
        <v>63</v>
      </c>
      <c r="B269" s="229" t="s">
        <v>115</v>
      </c>
      <c r="C269" s="234"/>
      <c r="D269" s="235"/>
      <c r="E269" s="236"/>
      <c r="F269" s="237"/>
      <c r="G269" s="238"/>
      <c r="H269" s="50"/>
    </row>
    <row r="270" spans="1:8" ht="15.75" x14ac:dyDescent="0.25">
      <c r="A270" s="54"/>
      <c r="C270" s="59">
        <v>5163</v>
      </c>
      <c r="D270" s="181" t="s">
        <v>93</v>
      </c>
      <c r="E270" s="60">
        <v>38</v>
      </c>
      <c r="F270" s="61">
        <v>7838.83</v>
      </c>
      <c r="G270" s="62">
        <f>F270/E270/1000</f>
        <v>0.206285</v>
      </c>
      <c r="H270" s="50"/>
    </row>
    <row r="271" spans="1:8" x14ac:dyDescent="0.2">
      <c r="B271" s="243">
        <v>6310</v>
      </c>
      <c r="C271" s="247" t="s">
        <v>116</v>
      </c>
      <c r="D271" s="248"/>
      <c r="E271" s="244">
        <f>SUM(E270)</f>
        <v>38</v>
      </c>
      <c r="F271" s="245">
        <f>SUM(F270)</f>
        <v>7838.83</v>
      </c>
      <c r="G271" s="246">
        <f>F271/E271/1000</f>
        <v>0.206285</v>
      </c>
    </row>
    <row r="272" spans="1:8" x14ac:dyDescent="0.2">
      <c r="C272" s="78"/>
      <c r="D272" s="93"/>
      <c r="E272" s="70"/>
      <c r="F272" s="71"/>
      <c r="G272" s="80"/>
    </row>
    <row r="273" spans="1:12" x14ac:dyDescent="0.2">
      <c r="C273" s="59">
        <v>5163</v>
      </c>
      <c r="D273" s="81" t="s">
        <v>93</v>
      </c>
      <c r="E273" s="60">
        <v>176</v>
      </c>
      <c r="F273" s="61">
        <v>86400</v>
      </c>
      <c r="G273" s="62">
        <f>F273/E273/1000</f>
        <v>0.49090909090909096</v>
      </c>
    </row>
    <row r="274" spans="1:12" ht="15.75" x14ac:dyDescent="0.25">
      <c r="A274" s="54"/>
      <c r="B274" s="243">
        <v>6320</v>
      </c>
      <c r="C274" s="271" t="s">
        <v>117</v>
      </c>
      <c r="D274" s="272"/>
      <c r="E274" s="244">
        <f>SUM(E273)</f>
        <v>176</v>
      </c>
      <c r="F274" s="245">
        <f>SUM(F273)</f>
        <v>86400</v>
      </c>
      <c r="G274" s="246">
        <f>F274/E274/1000</f>
        <v>0.49090909090909096</v>
      </c>
      <c r="H274" s="50"/>
    </row>
    <row r="275" spans="1:12" ht="15.75" x14ac:dyDescent="0.25">
      <c r="A275" s="54"/>
      <c r="C275" s="130"/>
      <c r="D275" s="83"/>
      <c r="E275" s="64"/>
      <c r="F275" s="65"/>
      <c r="G275" s="66"/>
      <c r="H275" s="50"/>
    </row>
    <row r="276" spans="1:12" ht="15.75" x14ac:dyDescent="0.25">
      <c r="A276" s="54"/>
      <c r="B276" s="73"/>
      <c r="C276" s="131">
        <v>5342</v>
      </c>
      <c r="D276" s="184" t="s">
        <v>141</v>
      </c>
      <c r="E276" s="14">
        <v>736</v>
      </c>
      <c r="F276" s="132">
        <v>229750.8</v>
      </c>
      <c r="G276" s="133">
        <f>F276/E276/1000</f>
        <v>0.31216141304347828</v>
      </c>
      <c r="H276" s="50"/>
    </row>
    <row r="277" spans="1:12" ht="15.75" x14ac:dyDescent="0.25">
      <c r="A277" s="54"/>
      <c r="B277" s="73"/>
      <c r="C277" s="131">
        <v>5343</v>
      </c>
      <c r="D277" s="180" t="s">
        <v>149</v>
      </c>
      <c r="E277" s="14">
        <v>0</v>
      </c>
      <c r="F277" s="132">
        <v>120000</v>
      </c>
      <c r="G277" s="133"/>
      <c r="H277" s="50"/>
    </row>
    <row r="278" spans="1:12" ht="15.75" x14ac:dyDescent="0.25">
      <c r="A278" s="54"/>
      <c r="B278" s="73"/>
      <c r="C278" s="131">
        <v>5345</v>
      </c>
      <c r="D278" s="180" t="s">
        <v>142</v>
      </c>
      <c r="E278" s="14">
        <v>0</v>
      </c>
      <c r="F278" s="132">
        <v>10188000</v>
      </c>
      <c r="G278" s="133"/>
      <c r="H278" s="50"/>
    </row>
    <row r="279" spans="1:12" ht="15.75" x14ac:dyDescent="0.25">
      <c r="A279" s="54"/>
      <c r="B279" s="73"/>
      <c r="C279" s="131">
        <v>5347</v>
      </c>
      <c r="D279" s="168" t="s">
        <v>150</v>
      </c>
      <c r="E279" s="14">
        <v>0</v>
      </c>
      <c r="F279" s="132">
        <v>0</v>
      </c>
      <c r="G279" s="133"/>
      <c r="H279" s="50"/>
    </row>
    <row r="280" spans="1:12" x14ac:dyDescent="0.2">
      <c r="C280" s="59">
        <v>5348</v>
      </c>
      <c r="D280" s="179" t="s">
        <v>143</v>
      </c>
      <c r="E280" s="60">
        <v>0</v>
      </c>
      <c r="F280" s="61">
        <v>188000</v>
      </c>
      <c r="G280" s="62"/>
    </row>
    <row r="281" spans="1:12" ht="15.75" x14ac:dyDescent="0.25">
      <c r="A281" s="54"/>
      <c r="B281" s="243">
        <v>6330</v>
      </c>
      <c r="C281" s="271" t="s">
        <v>118</v>
      </c>
      <c r="D281" s="272"/>
      <c r="E281" s="244">
        <f>E276+E277+E278+E280+E279</f>
        <v>736</v>
      </c>
      <c r="F281" s="245">
        <f>SUM(F276:F280)</f>
        <v>10725750.800000001</v>
      </c>
      <c r="G281" s="246"/>
      <c r="H281" s="50"/>
    </row>
    <row r="282" spans="1:12" ht="15.75" x14ac:dyDescent="0.25">
      <c r="A282" s="54"/>
      <c r="B282" s="73"/>
      <c r="C282" s="78"/>
      <c r="D282" s="93"/>
      <c r="E282" s="70"/>
      <c r="F282" s="71"/>
      <c r="G282" s="80"/>
      <c r="H282" s="50"/>
    </row>
    <row r="283" spans="1:12" ht="15.75" x14ac:dyDescent="0.25">
      <c r="C283" s="59">
        <v>5362</v>
      </c>
      <c r="D283" s="179" t="s">
        <v>86</v>
      </c>
      <c r="E283" s="60">
        <v>100</v>
      </c>
      <c r="F283" s="61">
        <v>41615</v>
      </c>
      <c r="G283" s="66">
        <f>F283/E283/1000</f>
        <v>0.41614999999999996</v>
      </c>
      <c r="H283" s="50"/>
    </row>
    <row r="284" spans="1:12" x14ac:dyDescent="0.2">
      <c r="B284" s="243">
        <v>6399</v>
      </c>
      <c r="C284" s="271" t="s">
        <v>119</v>
      </c>
      <c r="D284" s="277"/>
      <c r="E284" s="244">
        <f>E283</f>
        <v>100</v>
      </c>
      <c r="F284" s="245">
        <f>F283</f>
        <v>41615</v>
      </c>
      <c r="G284" s="246">
        <f>F284/E284/1000</f>
        <v>0.41614999999999996</v>
      </c>
      <c r="L284" s="171"/>
    </row>
    <row r="285" spans="1:12" x14ac:dyDescent="0.2">
      <c r="B285" s="73"/>
      <c r="C285" s="78"/>
      <c r="D285" s="134"/>
      <c r="E285" s="70"/>
      <c r="F285" s="71"/>
      <c r="G285" s="80"/>
      <c r="L285" s="171"/>
    </row>
    <row r="286" spans="1:12" ht="16.5" thickBot="1" x14ac:dyDescent="0.3">
      <c r="B286" s="195"/>
      <c r="E286" s="70"/>
      <c r="F286" s="71"/>
      <c r="G286" s="80"/>
    </row>
    <row r="287" spans="1:12" ht="16.5" thickBot="1" x14ac:dyDescent="0.3">
      <c r="A287" s="208" t="s">
        <v>120</v>
      </c>
      <c r="B287" s="239"/>
      <c r="C287" s="220"/>
      <c r="D287" s="225"/>
      <c r="E287" s="240">
        <f>E284+E281+E274+E271+E267+E222+E205+E189+E182+E175+E160+E151+E136+E133+E129+E124+E112+E108+E100+E81+E77+E74+E65+E59+E49+E45+E42+E38+E35+E31+E27+E20+E15+E9</f>
        <v>84291</v>
      </c>
      <c r="F287" s="241">
        <f>F284+F281+F274+F267+F222+F205+F189+F182+F175+F160+F151+F136+F133+F129+F124+F112+F108+F100+F81+F77+F74+F65+F59+F49+F45+F42+F38+F35+F31+F27+F20+F15+F9+F271</f>
        <v>19172773.089999992</v>
      </c>
      <c r="G287" s="242">
        <f>F287/E287/1000</f>
        <v>0.2274593146362007</v>
      </c>
      <c r="I287" s="4"/>
    </row>
    <row r="288" spans="1:12" ht="16.5" thickBot="1" x14ac:dyDescent="0.3">
      <c r="B288" s="162" t="s">
        <v>121</v>
      </c>
      <c r="C288" s="161"/>
      <c r="D288" s="161"/>
      <c r="E288" s="135">
        <v>-736</v>
      </c>
      <c r="F288" s="136">
        <f>-F276-F278-F280</f>
        <v>-10605750.800000001</v>
      </c>
      <c r="G288" s="137"/>
    </row>
    <row r="289" spans="1:7" ht="16.5" thickBot="1" x14ac:dyDescent="0.3">
      <c r="A289" s="163" t="s">
        <v>122</v>
      </c>
      <c r="B289" s="164"/>
      <c r="C289" s="164"/>
      <c r="D289" s="164"/>
      <c r="E289" s="138">
        <f>SUM(E287:E288)</f>
        <v>83555</v>
      </c>
      <c r="F289" s="139">
        <f>SUM(F287:F288)</f>
        <v>8567022.2899999917</v>
      </c>
      <c r="G289" s="140">
        <f>F289/E289/1000</f>
        <v>0.10253153360062224</v>
      </c>
    </row>
    <row r="290" spans="1:7" x14ac:dyDescent="0.2">
      <c r="G290" s="141"/>
    </row>
    <row r="312" spans="7:7" x14ac:dyDescent="0.2">
      <c r="G312" s="141"/>
    </row>
    <row r="326" spans="7:7" x14ac:dyDescent="0.2">
      <c r="G326" s="2"/>
    </row>
    <row r="337" spans="7:7" x14ac:dyDescent="0.2">
      <c r="G337" s="2"/>
    </row>
  </sheetData>
  <mergeCells count="38">
    <mergeCell ref="C284:D284"/>
    <mergeCell ref="C267:D267"/>
    <mergeCell ref="C274:D274"/>
    <mergeCell ref="C281:D281"/>
    <mergeCell ref="C133:D133"/>
    <mergeCell ref="C175:D175"/>
    <mergeCell ref="C182:D182"/>
    <mergeCell ref="C227:D227"/>
    <mergeCell ref="C222:D222"/>
    <mergeCell ref="C189:D189"/>
    <mergeCell ref="C205:D205"/>
    <mergeCell ref="C186:D186"/>
    <mergeCell ref="C136:D136"/>
    <mergeCell ref="C124:D124"/>
    <mergeCell ref="C129:D129"/>
    <mergeCell ref="C151:D151"/>
    <mergeCell ref="C160:D160"/>
    <mergeCell ref="B5:D5"/>
    <mergeCell ref="C20:D20"/>
    <mergeCell ref="C15:D15"/>
    <mergeCell ref="B17:D17"/>
    <mergeCell ref="C9:D9"/>
    <mergeCell ref="C27:D27"/>
    <mergeCell ref="C61:D61"/>
    <mergeCell ref="C35:D35"/>
    <mergeCell ref="C77:D77"/>
    <mergeCell ref="C81:D81"/>
    <mergeCell ref="C65:D65"/>
    <mergeCell ref="C74:D74"/>
    <mergeCell ref="C100:D100"/>
    <mergeCell ref="C112:D112"/>
    <mergeCell ref="C108:D108"/>
    <mergeCell ref="C110:D110"/>
    <mergeCell ref="D1:H1"/>
    <mergeCell ref="D2:H2"/>
    <mergeCell ref="A3:G3"/>
    <mergeCell ref="A4:B4"/>
    <mergeCell ref="C4:D4"/>
  </mergeCells>
  <pageMargins left="0.39370078740157483" right="0.39370078740157483" top="0.39370078740157483" bottom="0.39370078740157483" header="0.51181102362204722" footer="0.51181102362204722"/>
  <pageSetup paperSize="9" scale="63" orientation="portrait" r:id="rId1"/>
  <headerFooter alignWithMargins="0">
    <oddFooter>Stránka &amp;P</oddFooter>
  </headerFooter>
  <rowBreaks count="4" manualBreakCount="4">
    <brk id="59" max="16383" man="1"/>
    <brk id="108" max="16383" man="1"/>
    <brk id="183" max="16383" man="1"/>
    <brk id="225" max="16383" man="1"/>
  </rowBreaks>
  <colBreaks count="1" manualBreakCount="1">
    <brk id="11" max="314" man="1"/>
  </colBreaks>
  <ignoredErrors>
    <ignoredError sqref="G267" evalError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zoomScaleNormal="100" workbookViewId="0">
      <selection activeCell="K38" sqref="K38"/>
    </sheetView>
  </sheetViews>
  <sheetFormatPr defaultRowHeight="12.75" x14ac:dyDescent="0.2"/>
  <cols>
    <col min="1" max="1" width="2" style="1" customWidth="1"/>
    <col min="2" max="2" width="8.7109375" style="1" customWidth="1"/>
    <col min="3" max="3" width="40.140625" style="1" customWidth="1"/>
    <col min="4" max="4" width="13.140625" style="1" customWidth="1"/>
    <col min="5" max="5" width="15.85546875" style="1" customWidth="1"/>
    <col min="6" max="6" width="16.42578125" style="1" bestFit="1" customWidth="1"/>
    <col min="7" max="7" width="14.140625" style="1" customWidth="1"/>
    <col min="8" max="11" width="9.140625" style="1"/>
    <col min="12" max="12" width="17" style="1" customWidth="1"/>
    <col min="13" max="256" width="9.140625" style="1"/>
    <col min="257" max="257" width="2" style="1" customWidth="1"/>
    <col min="258" max="258" width="8.7109375" style="1" customWidth="1"/>
    <col min="259" max="259" width="40.140625" style="1" customWidth="1"/>
    <col min="260" max="260" width="13.140625" style="1" customWidth="1"/>
    <col min="261" max="261" width="15.85546875" style="1" customWidth="1"/>
    <col min="262" max="262" width="10.5703125" style="1" bestFit="1" customWidth="1"/>
    <col min="263" max="263" width="14.140625" style="1" customWidth="1"/>
    <col min="264" max="267" width="9.140625" style="1"/>
    <col min="268" max="268" width="17" style="1" customWidth="1"/>
    <col min="269" max="512" width="9.140625" style="1"/>
    <col min="513" max="513" width="2" style="1" customWidth="1"/>
    <col min="514" max="514" width="8.7109375" style="1" customWidth="1"/>
    <col min="515" max="515" width="40.140625" style="1" customWidth="1"/>
    <col min="516" max="516" width="13.140625" style="1" customWidth="1"/>
    <col min="517" max="517" width="15.85546875" style="1" customWidth="1"/>
    <col min="518" max="518" width="10.5703125" style="1" bestFit="1" customWidth="1"/>
    <col min="519" max="519" width="14.140625" style="1" customWidth="1"/>
    <col min="520" max="523" width="9.140625" style="1"/>
    <col min="524" max="524" width="17" style="1" customWidth="1"/>
    <col min="525" max="768" width="9.140625" style="1"/>
    <col min="769" max="769" width="2" style="1" customWidth="1"/>
    <col min="770" max="770" width="8.7109375" style="1" customWidth="1"/>
    <col min="771" max="771" width="40.140625" style="1" customWidth="1"/>
    <col min="772" max="772" width="13.140625" style="1" customWidth="1"/>
    <col min="773" max="773" width="15.85546875" style="1" customWidth="1"/>
    <col min="774" max="774" width="10.5703125" style="1" bestFit="1" customWidth="1"/>
    <col min="775" max="775" width="14.140625" style="1" customWidth="1"/>
    <col min="776" max="779" width="9.140625" style="1"/>
    <col min="780" max="780" width="17" style="1" customWidth="1"/>
    <col min="781" max="1024" width="9.140625" style="1"/>
    <col min="1025" max="1025" width="2" style="1" customWidth="1"/>
    <col min="1026" max="1026" width="8.7109375" style="1" customWidth="1"/>
    <col min="1027" max="1027" width="40.140625" style="1" customWidth="1"/>
    <col min="1028" max="1028" width="13.140625" style="1" customWidth="1"/>
    <col min="1029" max="1029" width="15.85546875" style="1" customWidth="1"/>
    <col min="1030" max="1030" width="10.5703125" style="1" bestFit="1" customWidth="1"/>
    <col min="1031" max="1031" width="14.140625" style="1" customWidth="1"/>
    <col min="1032" max="1035" width="9.140625" style="1"/>
    <col min="1036" max="1036" width="17" style="1" customWidth="1"/>
    <col min="1037" max="1280" width="9.140625" style="1"/>
    <col min="1281" max="1281" width="2" style="1" customWidth="1"/>
    <col min="1282" max="1282" width="8.7109375" style="1" customWidth="1"/>
    <col min="1283" max="1283" width="40.140625" style="1" customWidth="1"/>
    <col min="1284" max="1284" width="13.140625" style="1" customWidth="1"/>
    <col min="1285" max="1285" width="15.85546875" style="1" customWidth="1"/>
    <col min="1286" max="1286" width="10.5703125" style="1" bestFit="1" customWidth="1"/>
    <col min="1287" max="1287" width="14.140625" style="1" customWidth="1"/>
    <col min="1288" max="1291" width="9.140625" style="1"/>
    <col min="1292" max="1292" width="17" style="1" customWidth="1"/>
    <col min="1293" max="1536" width="9.140625" style="1"/>
    <col min="1537" max="1537" width="2" style="1" customWidth="1"/>
    <col min="1538" max="1538" width="8.7109375" style="1" customWidth="1"/>
    <col min="1539" max="1539" width="40.140625" style="1" customWidth="1"/>
    <col min="1540" max="1540" width="13.140625" style="1" customWidth="1"/>
    <col min="1541" max="1541" width="15.85546875" style="1" customWidth="1"/>
    <col min="1542" max="1542" width="10.5703125" style="1" bestFit="1" customWidth="1"/>
    <col min="1543" max="1543" width="14.140625" style="1" customWidth="1"/>
    <col min="1544" max="1547" width="9.140625" style="1"/>
    <col min="1548" max="1548" width="17" style="1" customWidth="1"/>
    <col min="1549" max="1792" width="9.140625" style="1"/>
    <col min="1793" max="1793" width="2" style="1" customWidth="1"/>
    <col min="1794" max="1794" width="8.7109375" style="1" customWidth="1"/>
    <col min="1795" max="1795" width="40.140625" style="1" customWidth="1"/>
    <col min="1796" max="1796" width="13.140625" style="1" customWidth="1"/>
    <col min="1797" max="1797" width="15.85546875" style="1" customWidth="1"/>
    <col min="1798" max="1798" width="10.5703125" style="1" bestFit="1" customWidth="1"/>
    <col min="1799" max="1799" width="14.140625" style="1" customWidth="1"/>
    <col min="1800" max="1803" width="9.140625" style="1"/>
    <col min="1804" max="1804" width="17" style="1" customWidth="1"/>
    <col min="1805" max="2048" width="9.140625" style="1"/>
    <col min="2049" max="2049" width="2" style="1" customWidth="1"/>
    <col min="2050" max="2050" width="8.7109375" style="1" customWidth="1"/>
    <col min="2051" max="2051" width="40.140625" style="1" customWidth="1"/>
    <col min="2052" max="2052" width="13.140625" style="1" customWidth="1"/>
    <col min="2053" max="2053" width="15.85546875" style="1" customWidth="1"/>
    <col min="2054" max="2054" width="10.5703125" style="1" bestFit="1" customWidth="1"/>
    <col min="2055" max="2055" width="14.140625" style="1" customWidth="1"/>
    <col min="2056" max="2059" width="9.140625" style="1"/>
    <col min="2060" max="2060" width="17" style="1" customWidth="1"/>
    <col min="2061" max="2304" width="9.140625" style="1"/>
    <col min="2305" max="2305" width="2" style="1" customWidth="1"/>
    <col min="2306" max="2306" width="8.7109375" style="1" customWidth="1"/>
    <col min="2307" max="2307" width="40.140625" style="1" customWidth="1"/>
    <col min="2308" max="2308" width="13.140625" style="1" customWidth="1"/>
    <col min="2309" max="2309" width="15.85546875" style="1" customWidth="1"/>
    <col min="2310" max="2310" width="10.5703125" style="1" bestFit="1" customWidth="1"/>
    <col min="2311" max="2311" width="14.140625" style="1" customWidth="1"/>
    <col min="2312" max="2315" width="9.140625" style="1"/>
    <col min="2316" max="2316" width="17" style="1" customWidth="1"/>
    <col min="2317" max="2560" width="9.140625" style="1"/>
    <col min="2561" max="2561" width="2" style="1" customWidth="1"/>
    <col min="2562" max="2562" width="8.7109375" style="1" customWidth="1"/>
    <col min="2563" max="2563" width="40.140625" style="1" customWidth="1"/>
    <col min="2564" max="2564" width="13.140625" style="1" customWidth="1"/>
    <col min="2565" max="2565" width="15.85546875" style="1" customWidth="1"/>
    <col min="2566" max="2566" width="10.5703125" style="1" bestFit="1" customWidth="1"/>
    <col min="2567" max="2567" width="14.140625" style="1" customWidth="1"/>
    <col min="2568" max="2571" width="9.140625" style="1"/>
    <col min="2572" max="2572" width="17" style="1" customWidth="1"/>
    <col min="2573" max="2816" width="9.140625" style="1"/>
    <col min="2817" max="2817" width="2" style="1" customWidth="1"/>
    <col min="2818" max="2818" width="8.7109375" style="1" customWidth="1"/>
    <col min="2819" max="2819" width="40.140625" style="1" customWidth="1"/>
    <col min="2820" max="2820" width="13.140625" style="1" customWidth="1"/>
    <col min="2821" max="2821" width="15.85546875" style="1" customWidth="1"/>
    <col min="2822" max="2822" width="10.5703125" style="1" bestFit="1" customWidth="1"/>
    <col min="2823" max="2823" width="14.140625" style="1" customWidth="1"/>
    <col min="2824" max="2827" width="9.140625" style="1"/>
    <col min="2828" max="2828" width="17" style="1" customWidth="1"/>
    <col min="2829" max="3072" width="9.140625" style="1"/>
    <col min="3073" max="3073" width="2" style="1" customWidth="1"/>
    <col min="3074" max="3074" width="8.7109375" style="1" customWidth="1"/>
    <col min="3075" max="3075" width="40.140625" style="1" customWidth="1"/>
    <col min="3076" max="3076" width="13.140625" style="1" customWidth="1"/>
    <col min="3077" max="3077" width="15.85546875" style="1" customWidth="1"/>
    <col min="3078" max="3078" width="10.5703125" style="1" bestFit="1" customWidth="1"/>
    <col min="3079" max="3079" width="14.140625" style="1" customWidth="1"/>
    <col min="3080" max="3083" width="9.140625" style="1"/>
    <col min="3084" max="3084" width="17" style="1" customWidth="1"/>
    <col min="3085" max="3328" width="9.140625" style="1"/>
    <col min="3329" max="3329" width="2" style="1" customWidth="1"/>
    <col min="3330" max="3330" width="8.7109375" style="1" customWidth="1"/>
    <col min="3331" max="3331" width="40.140625" style="1" customWidth="1"/>
    <col min="3332" max="3332" width="13.140625" style="1" customWidth="1"/>
    <col min="3333" max="3333" width="15.85546875" style="1" customWidth="1"/>
    <col min="3334" max="3334" width="10.5703125" style="1" bestFit="1" customWidth="1"/>
    <col min="3335" max="3335" width="14.140625" style="1" customWidth="1"/>
    <col min="3336" max="3339" width="9.140625" style="1"/>
    <col min="3340" max="3340" width="17" style="1" customWidth="1"/>
    <col min="3341" max="3584" width="9.140625" style="1"/>
    <col min="3585" max="3585" width="2" style="1" customWidth="1"/>
    <col min="3586" max="3586" width="8.7109375" style="1" customWidth="1"/>
    <col min="3587" max="3587" width="40.140625" style="1" customWidth="1"/>
    <col min="3588" max="3588" width="13.140625" style="1" customWidth="1"/>
    <col min="3589" max="3589" width="15.85546875" style="1" customWidth="1"/>
    <col min="3590" max="3590" width="10.5703125" style="1" bestFit="1" customWidth="1"/>
    <col min="3591" max="3591" width="14.140625" style="1" customWidth="1"/>
    <col min="3592" max="3595" width="9.140625" style="1"/>
    <col min="3596" max="3596" width="17" style="1" customWidth="1"/>
    <col min="3597" max="3840" width="9.140625" style="1"/>
    <col min="3841" max="3841" width="2" style="1" customWidth="1"/>
    <col min="3842" max="3842" width="8.7109375" style="1" customWidth="1"/>
    <col min="3843" max="3843" width="40.140625" style="1" customWidth="1"/>
    <col min="3844" max="3844" width="13.140625" style="1" customWidth="1"/>
    <col min="3845" max="3845" width="15.85546875" style="1" customWidth="1"/>
    <col min="3846" max="3846" width="10.5703125" style="1" bestFit="1" customWidth="1"/>
    <col min="3847" max="3847" width="14.140625" style="1" customWidth="1"/>
    <col min="3848" max="3851" width="9.140625" style="1"/>
    <col min="3852" max="3852" width="17" style="1" customWidth="1"/>
    <col min="3853" max="4096" width="9.140625" style="1"/>
    <col min="4097" max="4097" width="2" style="1" customWidth="1"/>
    <col min="4098" max="4098" width="8.7109375" style="1" customWidth="1"/>
    <col min="4099" max="4099" width="40.140625" style="1" customWidth="1"/>
    <col min="4100" max="4100" width="13.140625" style="1" customWidth="1"/>
    <col min="4101" max="4101" width="15.85546875" style="1" customWidth="1"/>
    <col min="4102" max="4102" width="10.5703125" style="1" bestFit="1" customWidth="1"/>
    <col min="4103" max="4103" width="14.140625" style="1" customWidth="1"/>
    <col min="4104" max="4107" width="9.140625" style="1"/>
    <col min="4108" max="4108" width="17" style="1" customWidth="1"/>
    <col min="4109" max="4352" width="9.140625" style="1"/>
    <col min="4353" max="4353" width="2" style="1" customWidth="1"/>
    <col min="4354" max="4354" width="8.7109375" style="1" customWidth="1"/>
    <col min="4355" max="4355" width="40.140625" style="1" customWidth="1"/>
    <col min="4356" max="4356" width="13.140625" style="1" customWidth="1"/>
    <col min="4357" max="4357" width="15.85546875" style="1" customWidth="1"/>
    <col min="4358" max="4358" width="10.5703125" style="1" bestFit="1" customWidth="1"/>
    <col min="4359" max="4359" width="14.140625" style="1" customWidth="1"/>
    <col min="4360" max="4363" width="9.140625" style="1"/>
    <col min="4364" max="4364" width="17" style="1" customWidth="1"/>
    <col min="4365" max="4608" width="9.140625" style="1"/>
    <col min="4609" max="4609" width="2" style="1" customWidth="1"/>
    <col min="4610" max="4610" width="8.7109375" style="1" customWidth="1"/>
    <col min="4611" max="4611" width="40.140625" style="1" customWidth="1"/>
    <col min="4612" max="4612" width="13.140625" style="1" customWidth="1"/>
    <col min="4613" max="4613" width="15.85546875" style="1" customWidth="1"/>
    <col min="4614" max="4614" width="10.5703125" style="1" bestFit="1" customWidth="1"/>
    <col min="4615" max="4615" width="14.140625" style="1" customWidth="1"/>
    <col min="4616" max="4619" width="9.140625" style="1"/>
    <col min="4620" max="4620" width="17" style="1" customWidth="1"/>
    <col min="4621" max="4864" width="9.140625" style="1"/>
    <col min="4865" max="4865" width="2" style="1" customWidth="1"/>
    <col min="4866" max="4866" width="8.7109375" style="1" customWidth="1"/>
    <col min="4867" max="4867" width="40.140625" style="1" customWidth="1"/>
    <col min="4868" max="4868" width="13.140625" style="1" customWidth="1"/>
    <col min="4869" max="4869" width="15.85546875" style="1" customWidth="1"/>
    <col min="4870" max="4870" width="10.5703125" style="1" bestFit="1" customWidth="1"/>
    <col min="4871" max="4871" width="14.140625" style="1" customWidth="1"/>
    <col min="4872" max="4875" width="9.140625" style="1"/>
    <col min="4876" max="4876" width="17" style="1" customWidth="1"/>
    <col min="4877" max="5120" width="9.140625" style="1"/>
    <col min="5121" max="5121" width="2" style="1" customWidth="1"/>
    <col min="5122" max="5122" width="8.7109375" style="1" customWidth="1"/>
    <col min="5123" max="5123" width="40.140625" style="1" customWidth="1"/>
    <col min="5124" max="5124" width="13.140625" style="1" customWidth="1"/>
    <col min="5125" max="5125" width="15.85546875" style="1" customWidth="1"/>
    <col min="5126" max="5126" width="10.5703125" style="1" bestFit="1" customWidth="1"/>
    <col min="5127" max="5127" width="14.140625" style="1" customWidth="1"/>
    <col min="5128" max="5131" width="9.140625" style="1"/>
    <col min="5132" max="5132" width="17" style="1" customWidth="1"/>
    <col min="5133" max="5376" width="9.140625" style="1"/>
    <col min="5377" max="5377" width="2" style="1" customWidth="1"/>
    <col min="5378" max="5378" width="8.7109375" style="1" customWidth="1"/>
    <col min="5379" max="5379" width="40.140625" style="1" customWidth="1"/>
    <col min="5380" max="5380" width="13.140625" style="1" customWidth="1"/>
    <col min="5381" max="5381" width="15.85546875" style="1" customWidth="1"/>
    <col min="5382" max="5382" width="10.5703125" style="1" bestFit="1" customWidth="1"/>
    <col min="5383" max="5383" width="14.140625" style="1" customWidth="1"/>
    <col min="5384" max="5387" width="9.140625" style="1"/>
    <col min="5388" max="5388" width="17" style="1" customWidth="1"/>
    <col min="5389" max="5632" width="9.140625" style="1"/>
    <col min="5633" max="5633" width="2" style="1" customWidth="1"/>
    <col min="5634" max="5634" width="8.7109375" style="1" customWidth="1"/>
    <col min="5635" max="5635" width="40.140625" style="1" customWidth="1"/>
    <col min="5636" max="5636" width="13.140625" style="1" customWidth="1"/>
    <col min="5637" max="5637" width="15.85546875" style="1" customWidth="1"/>
    <col min="5638" max="5638" width="10.5703125" style="1" bestFit="1" customWidth="1"/>
    <col min="5639" max="5639" width="14.140625" style="1" customWidth="1"/>
    <col min="5640" max="5643" width="9.140625" style="1"/>
    <col min="5644" max="5644" width="17" style="1" customWidth="1"/>
    <col min="5645" max="5888" width="9.140625" style="1"/>
    <col min="5889" max="5889" width="2" style="1" customWidth="1"/>
    <col min="5890" max="5890" width="8.7109375" style="1" customWidth="1"/>
    <col min="5891" max="5891" width="40.140625" style="1" customWidth="1"/>
    <col min="5892" max="5892" width="13.140625" style="1" customWidth="1"/>
    <col min="5893" max="5893" width="15.85546875" style="1" customWidth="1"/>
    <col min="5894" max="5894" width="10.5703125" style="1" bestFit="1" customWidth="1"/>
    <col min="5895" max="5895" width="14.140625" style="1" customWidth="1"/>
    <col min="5896" max="5899" width="9.140625" style="1"/>
    <col min="5900" max="5900" width="17" style="1" customWidth="1"/>
    <col min="5901" max="6144" width="9.140625" style="1"/>
    <col min="6145" max="6145" width="2" style="1" customWidth="1"/>
    <col min="6146" max="6146" width="8.7109375" style="1" customWidth="1"/>
    <col min="6147" max="6147" width="40.140625" style="1" customWidth="1"/>
    <col min="6148" max="6148" width="13.140625" style="1" customWidth="1"/>
    <col min="6149" max="6149" width="15.85546875" style="1" customWidth="1"/>
    <col min="6150" max="6150" width="10.5703125" style="1" bestFit="1" customWidth="1"/>
    <col min="6151" max="6151" width="14.140625" style="1" customWidth="1"/>
    <col min="6152" max="6155" width="9.140625" style="1"/>
    <col min="6156" max="6156" width="17" style="1" customWidth="1"/>
    <col min="6157" max="6400" width="9.140625" style="1"/>
    <col min="6401" max="6401" width="2" style="1" customWidth="1"/>
    <col min="6402" max="6402" width="8.7109375" style="1" customWidth="1"/>
    <col min="6403" max="6403" width="40.140625" style="1" customWidth="1"/>
    <col min="6404" max="6404" width="13.140625" style="1" customWidth="1"/>
    <col min="6405" max="6405" width="15.85546875" style="1" customWidth="1"/>
    <col min="6406" max="6406" width="10.5703125" style="1" bestFit="1" customWidth="1"/>
    <col min="6407" max="6407" width="14.140625" style="1" customWidth="1"/>
    <col min="6408" max="6411" width="9.140625" style="1"/>
    <col min="6412" max="6412" width="17" style="1" customWidth="1"/>
    <col min="6413" max="6656" width="9.140625" style="1"/>
    <col min="6657" max="6657" width="2" style="1" customWidth="1"/>
    <col min="6658" max="6658" width="8.7109375" style="1" customWidth="1"/>
    <col min="6659" max="6659" width="40.140625" style="1" customWidth="1"/>
    <col min="6660" max="6660" width="13.140625" style="1" customWidth="1"/>
    <col min="6661" max="6661" width="15.85546875" style="1" customWidth="1"/>
    <col min="6662" max="6662" width="10.5703125" style="1" bestFit="1" customWidth="1"/>
    <col min="6663" max="6663" width="14.140625" style="1" customWidth="1"/>
    <col min="6664" max="6667" width="9.140625" style="1"/>
    <col min="6668" max="6668" width="17" style="1" customWidth="1"/>
    <col min="6669" max="6912" width="9.140625" style="1"/>
    <col min="6913" max="6913" width="2" style="1" customWidth="1"/>
    <col min="6914" max="6914" width="8.7109375" style="1" customWidth="1"/>
    <col min="6915" max="6915" width="40.140625" style="1" customWidth="1"/>
    <col min="6916" max="6916" width="13.140625" style="1" customWidth="1"/>
    <col min="6917" max="6917" width="15.85546875" style="1" customWidth="1"/>
    <col min="6918" max="6918" width="10.5703125" style="1" bestFit="1" customWidth="1"/>
    <col min="6919" max="6919" width="14.140625" style="1" customWidth="1"/>
    <col min="6920" max="6923" width="9.140625" style="1"/>
    <col min="6924" max="6924" width="17" style="1" customWidth="1"/>
    <col min="6925" max="7168" width="9.140625" style="1"/>
    <col min="7169" max="7169" width="2" style="1" customWidth="1"/>
    <col min="7170" max="7170" width="8.7109375" style="1" customWidth="1"/>
    <col min="7171" max="7171" width="40.140625" style="1" customWidth="1"/>
    <col min="7172" max="7172" width="13.140625" style="1" customWidth="1"/>
    <col min="7173" max="7173" width="15.85546875" style="1" customWidth="1"/>
    <col min="7174" max="7174" width="10.5703125" style="1" bestFit="1" customWidth="1"/>
    <col min="7175" max="7175" width="14.140625" style="1" customWidth="1"/>
    <col min="7176" max="7179" width="9.140625" style="1"/>
    <col min="7180" max="7180" width="17" style="1" customWidth="1"/>
    <col min="7181" max="7424" width="9.140625" style="1"/>
    <col min="7425" max="7425" width="2" style="1" customWidth="1"/>
    <col min="7426" max="7426" width="8.7109375" style="1" customWidth="1"/>
    <col min="7427" max="7427" width="40.140625" style="1" customWidth="1"/>
    <col min="7428" max="7428" width="13.140625" style="1" customWidth="1"/>
    <col min="7429" max="7429" width="15.85546875" style="1" customWidth="1"/>
    <col min="7430" max="7430" width="10.5703125" style="1" bestFit="1" customWidth="1"/>
    <col min="7431" max="7431" width="14.140625" style="1" customWidth="1"/>
    <col min="7432" max="7435" width="9.140625" style="1"/>
    <col min="7436" max="7436" width="17" style="1" customWidth="1"/>
    <col min="7437" max="7680" width="9.140625" style="1"/>
    <col min="7681" max="7681" width="2" style="1" customWidth="1"/>
    <col min="7682" max="7682" width="8.7109375" style="1" customWidth="1"/>
    <col min="7683" max="7683" width="40.140625" style="1" customWidth="1"/>
    <col min="7684" max="7684" width="13.140625" style="1" customWidth="1"/>
    <col min="7685" max="7685" width="15.85546875" style="1" customWidth="1"/>
    <col min="7686" max="7686" width="10.5703125" style="1" bestFit="1" customWidth="1"/>
    <col min="7687" max="7687" width="14.140625" style="1" customWidth="1"/>
    <col min="7688" max="7691" width="9.140625" style="1"/>
    <col min="7692" max="7692" width="17" style="1" customWidth="1"/>
    <col min="7693" max="7936" width="9.140625" style="1"/>
    <col min="7937" max="7937" width="2" style="1" customWidth="1"/>
    <col min="7938" max="7938" width="8.7109375" style="1" customWidth="1"/>
    <col min="7939" max="7939" width="40.140625" style="1" customWidth="1"/>
    <col min="7940" max="7940" width="13.140625" style="1" customWidth="1"/>
    <col min="7941" max="7941" width="15.85546875" style="1" customWidth="1"/>
    <col min="7942" max="7942" width="10.5703125" style="1" bestFit="1" customWidth="1"/>
    <col min="7943" max="7943" width="14.140625" style="1" customWidth="1"/>
    <col min="7944" max="7947" width="9.140625" style="1"/>
    <col min="7948" max="7948" width="17" style="1" customWidth="1"/>
    <col min="7949" max="8192" width="9.140625" style="1"/>
    <col min="8193" max="8193" width="2" style="1" customWidth="1"/>
    <col min="8194" max="8194" width="8.7109375" style="1" customWidth="1"/>
    <col min="8195" max="8195" width="40.140625" style="1" customWidth="1"/>
    <col min="8196" max="8196" width="13.140625" style="1" customWidth="1"/>
    <col min="8197" max="8197" width="15.85546875" style="1" customWidth="1"/>
    <col min="8198" max="8198" width="10.5703125" style="1" bestFit="1" customWidth="1"/>
    <col min="8199" max="8199" width="14.140625" style="1" customWidth="1"/>
    <col min="8200" max="8203" width="9.140625" style="1"/>
    <col min="8204" max="8204" width="17" style="1" customWidth="1"/>
    <col min="8205" max="8448" width="9.140625" style="1"/>
    <col min="8449" max="8449" width="2" style="1" customWidth="1"/>
    <col min="8450" max="8450" width="8.7109375" style="1" customWidth="1"/>
    <col min="8451" max="8451" width="40.140625" style="1" customWidth="1"/>
    <col min="8452" max="8452" width="13.140625" style="1" customWidth="1"/>
    <col min="8453" max="8453" width="15.85546875" style="1" customWidth="1"/>
    <col min="8454" max="8454" width="10.5703125" style="1" bestFit="1" customWidth="1"/>
    <col min="8455" max="8455" width="14.140625" style="1" customWidth="1"/>
    <col min="8456" max="8459" width="9.140625" style="1"/>
    <col min="8460" max="8460" width="17" style="1" customWidth="1"/>
    <col min="8461" max="8704" width="9.140625" style="1"/>
    <col min="8705" max="8705" width="2" style="1" customWidth="1"/>
    <col min="8706" max="8706" width="8.7109375" style="1" customWidth="1"/>
    <col min="8707" max="8707" width="40.140625" style="1" customWidth="1"/>
    <col min="8708" max="8708" width="13.140625" style="1" customWidth="1"/>
    <col min="8709" max="8709" width="15.85546875" style="1" customWidth="1"/>
    <col min="8710" max="8710" width="10.5703125" style="1" bestFit="1" customWidth="1"/>
    <col min="8711" max="8711" width="14.140625" style="1" customWidth="1"/>
    <col min="8712" max="8715" width="9.140625" style="1"/>
    <col min="8716" max="8716" width="17" style="1" customWidth="1"/>
    <col min="8717" max="8960" width="9.140625" style="1"/>
    <col min="8961" max="8961" width="2" style="1" customWidth="1"/>
    <col min="8962" max="8962" width="8.7109375" style="1" customWidth="1"/>
    <col min="8963" max="8963" width="40.140625" style="1" customWidth="1"/>
    <col min="8964" max="8964" width="13.140625" style="1" customWidth="1"/>
    <col min="8965" max="8965" width="15.85546875" style="1" customWidth="1"/>
    <col min="8966" max="8966" width="10.5703125" style="1" bestFit="1" customWidth="1"/>
    <col min="8967" max="8967" width="14.140625" style="1" customWidth="1"/>
    <col min="8968" max="8971" width="9.140625" style="1"/>
    <col min="8972" max="8972" width="17" style="1" customWidth="1"/>
    <col min="8973" max="9216" width="9.140625" style="1"/>
    <col min="9217" max="9217" width="2" style="1" customWidth="1"/>
    <col min="9218" max="9218" width="8.7109375" style="1" customWidth="1"/>
    <col min="9219" max="9219" width="40.140625" style="1" customWidth="1"/>
    <col min="9220" max="9220" width="13.140625" style="1" customWidth="1"/>
    <col min="9221" max="9221" width="15.85546875" style="1" customWidth="1"/>
    <col min="9222" max="9222" width="10.5703125" style="1" bestFit="1" customWidth="1"/>
    <col min="9223" max="9223" width="14.140625" style="1" customWidth="1"/>
    <col min="9224" max="9227" width="9.140625" style="1"/>
    <col min="9228" max="9228" width="17" style="1" customWidth="1"/>
    <col min="9229" max="9472" width="9.140625" style="1"/>
    <col min="9473" max="9473" width="2" style="1" customWidth="1"/>
    <col min="9474" max="9474" width="8.7109375" style="1" customWidth="1"/>
    <col min="9475" max="9475" width="40.140625" style="1" customWidth="1"/>
    <col min="9476" max="9476" width="13.140625" style="1" customWidth="1"/>
    <col min="9477" max="9477" width="15.85546875" style="1" customWidth="1"/>
    <col min="9478" max="9478" width="10.5703125" style="1" bestFit="1" customWidth="1"/>
    <col min="9479" max="9479" width="14.140625" style="1" customWidth="1"/>
    <col min="9480" max="9483" width="9.140625" style="1"/>
    <col min="9484" max="9484" width="17" style="1" customWidth="1"/>
    <col min="9485" max="9728" width="9.140625" style="1"/>
    <col min="9729" max="9729" width="2" style="1" customWidth="1"/>
    <col min="9730" max="9730" width="8.7109375" style="1" customWidth="1"/>
    <col min="9731" max="9731" width="40.140625" style="1" customWidth="1"/>
    <col min="9732" max="9732" width="13.140625" style="1" customWidth="1"/>
    <col min="9733" max="9733" width="15.85546875" style="1" customWidth="1"/>
    <col min="9734" max="9734" width="10.5703125" style="1" bestFit="1" customWidth="1"/>
    <col min="9735" max="9735" width="14.140625" style="1" customWidth="1"/>
    <col min="9736" max="9739" width="9.140625" style="1"/>
    <col min="9740" max="9740" width="17" style="1" customWidth="1"/>
    <col min="9741" max="9984" width="9.140625" style="1"/>
    <col min="9985" max="9985" width="2" style="1" customWidth="1"/>
    <col min="9986" max="9986" width="8.7109375" style="1" customWidth="1"/>
    <col min="9987" max="9987" width="40.140625" style="1" customWidth="1"/>
    <col min="9988" max="9988" width="13.140625" style="1" customWidth="1"/>
    <col min="9989" max="9989" width="15.85546875" style="1" customWidth="1"/>
    <col min="9990" max="9990" width="10.5703125" style="1" bestFit="1" customWidth="1"/>
    <col min="9991" max="9991" width="14.140625" style="1" customWidth="1"/>
    <col min="9992" max="9995" width="9.140625" style="1"/>
    <col min="9996" max="9996" width="17" style="1" customWidth="1"/>
    <col min="9997" max="10240" width="9.140625" style="1"/>
    <col min="10241" max="10241" width="2" style="1" customWidth="1"/>
    <col min="10242" max="10242" width="8.7109375" style="1" customWidth="1"/>
    <col min="10243" max="10243" width="40.140625" style="1" customWidth="1"/>
    <col min="10244" max="10244" width="13.140625" style="1" customWidth="1"/>
    <col min="10245" max="10245" width="15.85546875" style="1" customWidth="1"/>
    <col min="10246" max="10246" width="10.5703125" style="1" bestFit="1" customWidth="1"/>
    <col min="10247" max="10247" width="14.140625" style="1" customWidth="1"/>
    <col min="10248" max="10251" width="9.140625" style="1"/>
    <col min="10252" max="10252" width="17" style="1" customWidth="1"/>
    <col min="10253" max="10496" width="9.140625" style="1"/>
    <col min="10497" max="10497" width="2" style="1" customWidth="1"/>
    <col min="10498" max="10498" width="8.7109375" style="1" customWidth="1"/>
    <col min="10499" max="10499" width="40.140625" style="1" customWidth="1"/>
    <col min="10500" max="10500" width="13.140625" style="1" customWidth="1"/>
    <col min="10501" max="10501" width="15.85546875" style="1" customWidth="1"/>
    <col min="10502" max="10502" width="10.5703125" style="1" bestFit="1" customWidth="1"/>
    <col min="10503" max="10503" width="14.140625" style="1" customWidth="1"/>
    <col min="10504" max="10507" width="9.140625" style="1"/>
    <col min="10508" max="10508" width="17" style="1" customWidth="1"/>
    <col min="10509" max="10752" width="9.140625" style="1"/>
    <col min="10753" max="10753" width="2" style="1" customWidth="1"/>
    <col min="10754" max="10754" width="8.7109375" style="1" customWidth="1"/>
    <col min="10755" max="10755" width="40.140625" style="1" customWidth="1"/>
    <col min="10756" max="10756" width="13.140625" style="1" customWidth="1"/>
    <col min="10757" max="10757" width="15.85546875" style="1" customWidth="1"/>
    <col min="10758" max="10758" width="10.5703125" style="1" bestFit="1" customWidth="1"/>
    <col min="10759" max="10759" width="14.140625" style="1" customWidth="1"/>
    <col min="10760" max="10763" width="9.140625" style="1"/>
    <col min="10764" max="10764" width="17" style="1" customWidth="1"/>
    <col min="10765" max="11008" width="9.140625" style="1"/>
    <col min="11009" max="11009" width="2" style="1" customWidth="1"/>
    <col min="11010" max="11010" width="8.7109375" style="1" customWidth="1"/>
    <col min="11011" max="11011" width="40.140625" style="1" customWidth="1"/>
    <col min="11012" max="11012" width="13.140625" style="1" customWidth="1"/>
    <col min="11013" max="11013" width="15.85546875" style="1" customWidth="1"/>
    <col min="11014" max="11014" width="10.5703125" style="1" bestFit="1" customWidth="1"/>
    <col min="11015" max="11015" width="14.140625" style="1" customWidth="1"/>
    <col min="11016" max="11019" width="9.140625" style="1"/>
    <col min="11020" max="11020" width="17" style="1" customWidth="1"/>
    <col min="11021" max="11264" width="9.140625" style="1"/>
    <col min="11265" max="11265" width="2" style="1" customWidth="1"/>
    <col min="11266" max="11266" width="8.7109375" style="1" customWidth="1"/>
    <col min="11267" max="11267" width="40.140625" style="1" customWidth="1"/>
    <col min="11268" max="11268" width="13.140625" style="1" customWidth="1"/>
    <col min="11269" max="11269" width="15.85546875" style="1" customWidth="1"/>
    <col min="11270" max="11270" width="10.5703125" style="1" bestFit="1" customWidth="1"/>
    <col min="11271" max="11271" width="14.140625" style="1" customWidth="1"/>
    <col min="11272" max="11275" width="9.140625" style="1"/>
    <col min="11276" max="11276" width="17" style="1" customWidth="1"/>
    <col min="11277" max="11520" width="9.140625" style="1"/>
    <col min="11521" max="11521" width="2" style="1" customWidth="1"/>
    <col min="11522" max="11522" width="8.7109375" style="1" customWidth="1"/>
    <col min="11523" max="11523" width="40.140625" style="1" customWidth="1"/>
    <col min="11524" max="11524" width="13.140625" style="1" customWidth="1"/>
    <col min="11525" max="11525" width="15.85546875" style="1" customWidth="1"/>
    <col min="11526" max="11526" width="10.5703125" style="1" bestFit="1" customWidth="1"/>
    <col min="11527" max="11527" width="14.140625" style="1" customWidth="1"/>
    <col min="11528" max="11531" width="9.140625" style="1"/>
    <col min="11532" max="11532" width="17" style="1" customWidth="1"/>
    <col min="11533" max="11776" width="9.140625" style="1"/>
    <col min="11777" max="11777" width="2" style="1" customWidth="1"/>
    <col min="11778" max="11778" width="8.7109375" style="1" customWidth="1"/>
    <col min="11779" max="11779" width="40.140625" style="1" customWidth="1"/>
    <col min="11780" max="11780" width="13.140625" style="1" customWidth="1"/>
    <col min="11781" max="11781" width="15.85546875" style="1" customWidth="1"/>
    <col min="11782" max="11782" width="10.5703125" style="1" bestFit="1" customWidth="1"/>
    <col min="11783" max="11783" width="14.140625" style="1" customWidth="1"/>
    <col min="11784" max="11787" width="9.140625" style="1"/>
    <col min="11788" max="11788" width="17" style="1" customWidth="1"/>
    <col min="11789" max="12032" width="9.140625" style="1"/>
    <col min="12033" max="12033" width="2" style="1" customWidth="1"/>
    <col min="12034" max="12034" width="8.7109375" style="1" customWidth="1"/>
    <col min="12035" max="12035" width="40.140625" style="1" customWidth="1"/>
    <col min="12036" max="12036" width="13.140625" style="1" customWidth="1"/>
    <col min="12037" max="12037" width="15.85546875" style="1" customWidth="1"/>
    <col min="12038" max="12038" width="10.5703125" style="1" bestFit="1" customWidth="1"/>
    <col min="12039" max="12039" width="14.140625" style="1" customWidth="1"/>
    <col min="12040" max="12043" width="9.140625" style="1"/>
    <col min="12044" max="12044" width="17" style="1" customWidth="1"/>
    <col min="12045" max="12288" width="9.140625" style="1"/>
    <col min="12289" max="12289" width="2" style="1" customWidth="1"/>
    <col min="12290" max="12290" width="8.7109375" style="1" customWidth="1"/>
    <col min="12291" max="12291" width="40.140625" style="1" customWidth="1"/>
    <col min="12292" max="12292" width="13.140625" style="1" customWidth="1"/>
    <col min="12293" max="12293" width="15.85546875" style="1" customWidth="1"/>
    <col min="12294" max="12294" width="10.5703125" style="1" bestFit="1" customWidth="1"/>
    <col min="12295" max="12295" width="14.140625" style="1" customWidth="1"/>
    <col min="12296" max="12299" width="9.140625" style="1"/>
    <col min="12300" max="12300" width="17" style="1" customWidth="1"/>
    <col min="12301" max="12544" width="9.140625" style="1"/>
    <col min="12545" max="12545" width="2" style="1" customWidth="1"/>
    <col min="12546" max="12546" width="8.7109375" style="1" customWidth="1"/>
    <col min="12547" max="12547" width="40.140625" style="1" customWidth="1"/>
    <col min="12548" max="12548" width="13.140625" style="1" customWidth="1"/>
    <col min="12549" max="12549" width="15.85546875" style="1" customWidth="1"/>
    <col min="12550" max="12550" width="10.5703125" style="1" bestFit="1" customWidth="1"/>
    <col min="12551" max="12551" width="14.140625" style="1" customWidth="1"/>
    <col min="12552" max="12555" width="9.140625" style="1"/>
    <col min="12556" max="12556" width="17" style="1" customWidth="1"/>
    <col min="12557" max="12800" width="9.140625" style="1"/>
    <col min="12801" max="12801" width="2" style="1" customWidth="1"/>
    <col min="12802" max="12802" width="8.7109375" style="1" customWidth="1"/>
    <col min="12803" max="12803" width="40.140625" style="1" customWidth="1"/>
    <col min="12804" max="12804" width="13.140625" style="1" customWidth="1"/>
    <col min="12805" max="12805" width="15.85546875" style="1" customWidth="1"/>
    <col min="12806" max="12806" width="10.5703125" style="1" bestFit="1" customWidth="1"/>
    <col min="12807" max="12807" width="14.140625" style="1" customWidth="1"/>
    <col min="12808" max="12811" width="9.140625" style="1"/>
    <col min="12812" max="12812" width="17" style="1" customWidth="1"/>
    <col min="12813" max="13056" width="9.140625" style="1"/>
    <col min="13057" max="13057" width="2" style="1" customWidth="1"/>
    <col min="13058" max="13058" width="8.7109375" style="1" customWidth="1"/>
    <col min="13059" max="13059" width="40.140625" style="1" customWidth="1"/>
    <col min="13060" max="13060" width="13.140625" style="1" customWidth="1"/>
    <col min="13061" max="13061" width="15.85546875" style="1" customWidth="1"/>
    <col min="13062" max="13062" width="10.5703125" style="1" bestFit="1" customWidth="1"/>
    <col min="13063" max="13063" width="14.140625" style="1" customWidth="1"/>
    <col min="13064" max="13067" width="9.140625" style="1"/>
    <col min="13068" max="13068" width="17" style="1" customWidth="1"/>
    <col min="13069" max="13312" width="9.140625" style="1"/>
    <col min="13313" max="13313" width="2" style="1" customWidth="1"/>
    <col min="13314" max="13314" width="8.7109375" style="1" customWidth="1"/>
    <col min="13315" max="13315" width="40.140625" style="1" customWidth="1"/>
    <col min="13316" max="13316" width="13.140625" style="1" customWidth="1"/>
    <col min="13317" max="13317" width="15.85546875" style="1" customWidth="1"/>
    <col min="13318" max="13318" width="10.5703125" style="1" bestFit="1" customWidth="1"/>
    <col min="13319" max="13319" width="14.140625" style="1" customWidth="1"/>
    <col min="13320" max="13323" width="9.140625" style="1"/>
    <col min="13324" max="13324" width="17" style="1" customWidth="1"/>
    <col min="13325" max="13568" width="9.140625" style="1"/>
    <col min="13569" max="13569" width="2" style="1" customWidth="1"/>
    <col min="13570" max="13570" width="8.7109375" style="1" customWidth="1"/>
    <col min="13571" max="13571" width="40.140625" style="1" customWidth="1"/>
    <col min="13572" max="13572" width="13.140625" style="1" customWidth="1"/>
    <col min="13573" max="13573" width="15.85546875" style="1" customWidth="1"/>
    <col min="13574" max="13574" width="10.5703125" style="1" bestFit="1" customWidth="1"/>
    <col min="13575" max="13575" width="14.140625" style="1" customWidth="1"/>
    <col min="13576" max="13579" width="9.140625" style="1"/>
    <col min="13580" max="13580" width="17" style="1" customWidth="1"/>
    <col min="13581" max="13824" width="9.140625" style="1"/>
    <col min="13825" max="13825" width="2" style="1" customWidth="1"/>
    <col min="13826" max="13826" width="8.7109375" style="1" customWidth="1"/>
    <col min="13827" max="13827" width="40.140625" style="1" customWidth="1"/>
    <col min="13828" max="13828" width="13.140625" style="1" customWidth="1"/>
    <col min="13829" max="13829" width="15.85546875" style="1" customWidth="1"/>
    <col min="13830" max="13830" width="10.5703125" style="1" bestFit="1" customWidth="1"/>
    <col min="13831" max="13831" width="14.140625" style="1" customWidth="1"/>
    <col min="13832" max="13835" width="9.140625" style="1"/>
    <col min="13836" max="13836" width="17" style="1" customWidth="1"/>
    <col min="13837" max="14080" width="9.140625" style="1"/>
    <col min="14081" max="14081" width="2" style="1" customWidth="1"/>
    <col min="14082" max="14082" width="8.7109375" style="1" customWidth="1"/>
    <col min="14083" max="14083" width="40.140625" style="1" customWidth="1"/>
    <col min="14084" max="14084" width="13.140625" style="1" customWidth="1"/>
    <col min="14085" max="14085" width="15.85546875" style="1" customWidth="1"/>
    <col min="14086" max="14086" width="10.5703125" style="1" bestFit="1" customWidth="1"/>
    <col min="14087" max="14087" width="14.140625" style="1" customWidth="1"/>
    <col min="14088" max="14091" width="9.140625" style="1"/>
    <col min="14092" max="14092" width="17" style="1" customWidth="1"/>
    <col min="14093" max="14336" width="9.140625" style="1"/>
    <col min="14337" max="14337" width="2" style="1" customWidth="1"/>
    <col min="14338" max="14338" width="8.7109375" style="1" customWidth="1"/>
    <col min="14339" max="14339" width="40.140625" style="1" customWidth="1"/>
    <col min="14340" max="14340" width="13.140625" style="1" customWidth="1"/>
    <col min="14341" max="14341" width="15.85546875" style="1" customWidth="1"/>
    <col min="14342" max="14342" width="10.5703125" style="1" bestFit="1" customWidth="1"/>
    <col min="14343" max="14343" width="14.140625" style="1" customWidth="1"/>
    <col min="14344" max="14347" width="9.140625" style="1"/>
    <col min="14348" max="14348" width="17" style="1" customWidth="1"/>
    <col min="14349" max="14592" width="9.140625" style="1"/>
    <col min="14593" max="14593" width="2" style="1" customWidth="1"/>
    <col min="14594" max="14594" width="8.7109375" style="1" customWidth="1"/>
    <col min="14595" max="14595" width="40.140625" style="1" customWidth="1"/>
    <col min="14596" max="14596" width="13.140625" style="1" customWidth="1"/>
    <col min="14597" max="14597" width="15.85546875" style="1" customWidth="1"/>
    <col min="14598" max="14598" width="10.5703125" style="1" bestFit="1" customWidth="1"/>
    <col min="14599" max="14599" width="14.140625" style="1" customWidth="1"/>
    <col min="14600" max="14603" width="9.140625" style="1"/>
    <col min="14604" max="14604" width="17" style="1" customWidth="1"/>
    <col min="14605" max="14848" width="9.140625" style="1"/>
    <col min="14849" max="14849" width="2" style="1" customWidth="1"/>
    <col min="14850" max="14850" width="8.7109375" style="1" customWidth="1"/>
    <col min="14851" max="14851" width="40.140625" style="1" customWidth="1"/>
    <col min="14852" max="14852" width="13.140625" style="1" customWidth="1"/>
    <col min="14853" max="14853" width="15.85546875" style="1" customWidth="1"/>
    <col min="14854" max="14854" width="10.5703125" style="1" bestFit="1" customWidth="1"/>
    <col min="14855" max="14855" width="14.140625" style="1" customWidth="1"/>
    <col min="14856" max="14859" width="9.140625" style="1"/>
    <col min="14860" max="14860" width="17" style="1" customWidth="1"/>
    <col min="14861" max="15104" width="9.140625" style="1"/>
    <col min="15105" max="15105" width="2" style="1" customWidth="1"/>
    <col min="15106" max="15106" width="8.7109375" style="1" customWidth="1"/>
    <col min="15107" max="15107" width="40.140625" style="1" customWidth="1"/>
    <col min="15108" max="15108" width="13.140625" style="1" customWidth="1"/>
    <col min="15109" max="15109" width="15.85546875" style="1" customWidth="1"/>
    <col min="15110" max="15110" width="10.5703125" style="1" bestFit="1" customWidth="1"/>
    <col min="15111" max="15111" width="14.140625" style="1" customWidth="1"/>
    <col min="15112" max="15115" width="9.140625" style="1"/>
    <col min="15116" max="15116" width="17" style="1" customWidth="1"/>
    <col min="15117" max="15360" width="9.140625" style="1"/>
    <col min="15361" max="15361" width="2" style="1" customWidth="1"/>
    <col min="15362" max="15362" width="8.7109375" style="1" customWidth="1"/>
    <col min="15363" max="15363" width="40.140625" style="1" customWidth="1"/>
    <col min="15364" max="15364" width="13.140625" style="1" customWidth="1"/>
    <col min="15365" max="15365" width="15.85546875" style="1" customWidth="1"/>
    <col min="15366" max="15366" width="10.5703125" style="1" bestFit="1" customWidth="1"/>
    <col min="15367" max="15367" width="14.140625" style="1" customWidth="1"/>
    <col min="15368" max="15371" width="9.140625" style="1"/>
    <col min="15372" max="15372" width="17" style="1" customWidth="1"/>
    <col min="15373" max="15616" width="9.140625" style="1"/>
    <col min="15617" max="15617" width="2" style="1" customWidth="1"/>
    <col min="15618" max="15618" width="8.7109375" style="1" customWidth="1"/>
    <col min="15619" max="15619" width="40.140625" style="1" customWidth="1"/>
    <col min="15620" max="15620" width="13.140625" style="1" customWidth="1"/>
    <col min="15621" max="15621" width="15.85546875" style="1" customWidth="1"/>
    <col min="15622" max="15622" width="10.5703125" style="1" bestFit="1" customWidth="1"/>
    <col min="15623" max="15623" width="14.140625" style="1" customWidth="1"/>
    <col min="15624" max="15627" width="9.140625" style="1"/>
    <col min="15628" max="15628" width="17" style="1" customWidth="1"/>
    <col min="15629" max="15872" width="9.140625" style="1"/>
    <col min="15873" max="15873" width="2" style="1" customWidth="1"/>
    <col min="15874" max="15874" width="8.7109375" style="1" customWidth="1"/>
    <col min="15875" max="15875" width="40.140625" style="1" customWidth="1"/>
    <col min="15876" max="15876" width="13.140625" style="1" customWidth="1"/>
    <col min="15877" max="15877" width="15.85546875" style="1" customWidth="1"/>
    <col min="15878" max="15878" width="10.5703125" style="1" bestFit="1" customWidth="1"/>
    <col min="15879" max="15879" width="14.140625" style="1" customWidth="1"/>
    <col min="15880" max="15883" width="9.140625" style="1"/>
    <col min="15884" max="15884" width="17" style="1" customWidth="1"/>
    <col min="15885" max="16128" width="9.140625" style="1"/>
    <col min="16129" max="16129" width="2" style="1" customWidth="1"/>
    <col min="16130" max="16130" width="8.7109375" style="1" customWidth="1"/>
    <col min="16131" max="16131" width="40.140625" style="1" customWidth="1"/>
    <col min="16132" max="16132" width="13.140625" style="1" customWidth="1"/>
    <col min="16133" max="16133" width="15.85546875" style="1" customWidth="1"/>
    <col min="16134" max="16134" width="10.5703125" style="1" bestFit="1" customWidth="1"/>
    <col min="16135" max="16135" width="14.140625" style="1" customWidth="1"/>
    <col min="16136" max="16139" width="9.140625" style="1"/>
    <col min="16140" max="16140" width="17" style="1" customWidth="1"/>
    <col min="16141" max="16384" width="9.140625" style="1"/>
  </cols>
  <sheetData>
    <row r="1" spans="1:10" ht="18.75" x14ac:dyDescent="0.3">
      <c r="A1" s="283" t="s">
        <v>0</v>
      </c>
      <c r="B1" s="283"/>
      <c r="C1" s="283"/>
      <c r="D1" s="283"/>
      <c r="E1" s="283"/>
      <c r="F1" s="283"/>
    </row>
    <row r="2" spans="1:10" ht="18.75" x14ac:dyDescent="0.3">
      <c r="A2" s="283" t="s">
        <v>1</v>
      </c>
      <c r="B2" s="283"/>
      <c r="C2" s="283"/>
      <c r="D2" s="283"/>
      <c r="E2" s="283"/>
      <c r="F2" s="283"/>
    </row>
    <row r="3" spans="1:10" ht="13.5" thickBot="1" x14ac:dyDescent="0.25">
      <c r="B3" s="2"/>
      <c r="D3" s="3"/>
      <c r="E3" s="4"/>
      <c r="F3" s="5"/>
    </row>
    <row r="4" spans="1:10" ht="16.5" thickBot="1" x14ac:dyDescent="0.3">
      <c r="A4" s="284" t="s">
        <v>152</v>
      </c>
      <c r="B4" s="285"/>
      <c r="C4" s="285"/>
      <c r="D4" s="285"/>
      <c r="E4" s="285"/>
      <c r="F4" s="286"/>
    </row>
    <row r="5" spans="1:10" ht="38.25" x14ac:dyDescent="0.2">
      <c r="A5" s="6"/>
      <c r="B5" s="7" t="s">
        <v>2</v>
      </c>
      <c r="C5" s="8" t="s">
        <v>3</v>
      </c>
      <c r="D5" s="9" t="s">
        <v>4</v>
      </c>
      <c r="E5" s="10" t="s">
        <v>5</v>
      </c>
      <c r="F5" s="11" t="s">
        <v>6</v>
      </c>
    </row>
    <row r="6" spans="1:10" x14ac:dyDescent="0.2">
      <c r="B6" s="12">
        <v>1341</v>
      </c>
      <c r="C6" s="13" t="s">
        <v>7</v>
      </c>
      <c r="D6" s="14">
        <v>141</v>
      </c>
      <c r="E6" s="15">
        <v>94360</v>
      </c>
      <c r="F6" s="16"/>
    </row>
    <row r="7" spans="1:10" x14ac:dyDescent="0.2">
      <c r="B7" s="12">
        <v>1343</v>
      </c>
      <c r="C7" s="13" t="s">
        <v>8</v>
      </c>
      <c r="D7" s="14">
        <v>58</v>
      </c>
      <c r="E7" s="15">
        <v>0</v>
      </c>
      <c r="F7" s="16"/>
    </row>
    <row r="8" spans="1:10" x14ac:dyDescent="0.2">
      <c r="B8" s="12">
        <v>1356</v>
      </c>
      <c r="C8" s="13" t="s">
        <v>137</v>
      </c>
      <c r="D8" s="14">
        <v>165</v>
      </c>
      <c r="E8" s="15">
        <v>0</v>
      </c>
      <c r="F8" s="16"/>
    </row>
    <row r="9" spans="1:10" x14ac:dyDescent="0.2">
      <c r="B9" s="12">
        <v>1361</v>
      </c>
      <c r="C9" s="13" t="s">
        <v>9</v>
      </c>
      <c r="D9" s="14">
        <v>300</v>
      </c>
      <c r="E9" s="15">
        <v>36405</v>
      </c>
      <c r="F9" s="16"/>
    </row>
    <row r="10" spans="1:10" ht="13.5" thickBot="1" x14ac:dyDescent="0.25">
      <c r="B10" s="17">
        <v>1511</v>
      </c>
      <c r="C10" s="18" t="s">
        <v>10</v>
      </c>
      <c r="D10" s="19">
        <v>13000</v>
      </c>
      <c r="E10" s="20">
        <v>0</v>
      </c>
      <c r="F10" s="21"/>
    </row>
    <row r="11" spans="1:10" ht="16.5" thickBot="1" x14ac:dyDescent="0.3">
      <c r="A11" s="22"/>
      <c r="B11" s="287" t="s">
        <v>11</v>
      </c>
      <c r="C11" s="288"/>
      <c r="D11" s="23">
        <f>D6+D7+D8+D9+D10</f>
        <v>13664</v>
      </c>
      <c r="E11" s="24">
        <f>E6+E7+E8+E9+E10</f>
        <v>130765</v>
      </c>
      <c r="F11" s="25">
        <f>E11/D11/1000</f>
        <v>9.5700380562060896E-3</v>
      </c>
    </row>
    <row r="12" spans="1:10" x14ac:dyDescent="0.2">
      <c r="B12" s="26">
        <v>2111</v>
      </c>
      <c r="C12" s="27" t="s">
        <v>12</v>
      </c>
      <c r="D12" s="28">
        <v>4371</v>
      </c>
      <c r="E12" s="29">
        <v>1096833.45</v>
      </c>
      <c r="F12" s="30"/>
      <c r="J12" s="4"/>
    </row>
    <row r="13" spans="1:10" x14ac:dyDescent="0.2">
      <c r="B13" s="26">
        <v>2112</v>
      </c>
      <c r="C13" s="27" t="s">
        <v>13</v>
      </c>
      <c r="D13" s="28">
        <v>46</v>
      </c>
      <c r="E13" s="29">
        <v>18150</v>
      </c>
      <c r="F13" s="30"/>
    </row>
    <row r="14" spans="1:10" ht="15" x14ac:dyDescent="0.25">
      <c r="B14" s="12">
        <v>2119</v>
      </c>
      <c r="C14" s="13" t="s">
        <v>14</v>
      </c>
      <c r="D14" s="14">
        <v>50</v>
      </c>
      <c r="E14" s="15">
        <v>7376.16</v>
      </c>
      <c r="F14" s="30"/>
    </row>
    <row r="15" spans="1:10" x14ac:dyDescent="0.2">
      <c r="B15" s="12">
        <v>2131</v>
      </c>
      <c r="C15" s="13" t="s">
        <v>15</v>
      </c>
      <c r="D15" s="14">
        <v>320</v>
      </c>
      <c r="E15" s="15">
        <v>218888.42</v>
      </c>
      <c r="F15" s="30"/>
    </row>
    <row r="16" spans="1:10" x14ac:dyDescent="0.2">
      <c r="B16" s="12">
        <v>2132</v>
      </c>
      <c r="C16" s="13" t="s">
        <v>16</v>
      </c>
      <c r="D16" s="14">
        <v>7842</v>
      </c>
      <c r="E16" s="15">
        <v>1901243.32</v>
      </c>
      <c r="F16" s="16"/>
    </row>
    <row r="17" spans="1:7" x14ac:dyDescent="0.2">
      <c r="B17" s="12">
        <v>2139</v>
      </c>
      <c r="C17" s="13" t="s">
        <v>17</v>
      </c>
      <c r="D17" s="14">
        <v>21</v>
      </c>
      <c r="E17" s="15">
        <v>0</v>
      </c>
      <c r="F17" s="16"/>
    </row>
    <row r="18" spans="1:7" x14ac:dyDescent="0.2">
      <c r="B18" s="12">
        <v>2141</v>
      </c>
      <c r="C18" s="13" t="s">
        <v>18</v>
      </c>
      <c r="D18" s="14">
        <v>4</v>
      </c>
      <c r="E18" s="15">
        <v>1091.42</v>
      </c>
      <c r="F18" s="16"/>
    </row>
    <row r="19" spans="1:7" x14ac:dyDescent="0.2">
      <c r="B19" s="12">
        <v>2212</v>
      </c>
      <c r="C19" s="13" t="s">
        <v>19</v>
      </c>
      <c r="D19" s="14">
        <v>70</v>
      </c>
      <c r="E19" s="15">
        <v>26752</v>
      </c>
      <c r="F19" s="16"/>
    </row>
    <row r="20" spans="1:7" ht="13.5" thickBot="1" x14ac:dyDescent="0.25">
      <c r="B20" s="12">
        <v>2324</v>
      </c>
      <c r="C20" s="13" t="s">
        <v>20</v>
      </c>
      <c r="D20" s="14">
        <v>16</v>
      </c>
      <c r="E20" s="15">
        <v>4499</v>
      </c>
      <c r="F20" s="16"/>
    </row>
    <row r="21" spans="1:7" ht="16.5" thickBot="1" x14ac:dyDescent="0.3">
      <c r="A21" s="22"/>
      <c r="B21" s="287" t="s">
        <v>21</v>
      </c>
      <c r="C21" s="288"/>
      <c r="D21" s="23">
        <f>SUM(D12:D20)</f>
        <v>12740</v>
      </c>
      <c r="E21" s="24">
        <f>SUM(E12:E20)</f>
        <v>3274833.7699999996</v>
      </c>
      <c r="F21" s="25">
        <f>E21/D21/1000</f>
        <v>0.25705131632653055</v>
      </c>
    </row>
    <row r="22" spans="1:7" ht="15.75" x14ac:dyDescent="0.25">
      <c r="A22" s="22"/>
      <c r="B22" s="142">
        <v>3111</v>
      </c>
      <c r="C22" s="143" t="s">
        <v>22</v>
      </c>
      <c r="D22" s="28">
        <v>0</v>
      </c>
      <c r="E22" s="29">
        <v>0</v>
      </c>
      <c r="F22" s="144"/>
    </row>
    <row r="23" spans="1:7" ht="13.5" thickBot="1" x14ac:dyDescent="0.25">
      <c r="B23" s="145">
        <v>3112</v>
      </c>
      <c r="C23" s="146" t="s">
        <v>123</v>
      </c>
      <c r="D23" s="147">
        <v>0</v>
      </c>
      <c r="E23" s="148">
        <v>0</v>
      </c>
      <c r="F23" s="149"/>
    </row>
    <row r="24" spans="1:7" ht="16.5" thickBot="1" x14ac:dyDescent="0.3">
      <c r="B24" s="287" t="s">
        <v>23</v>
      </c>
      <c r="C24" s="289"/>
      <c r="D24" s="23">
        <f>D22+D23</f>
        <v>0</v>
      </c>
      <c r="E24" s="24">
        <f>E22+E23</f>
        <v>0</v>
      </c>
      <c r="F24" s="25"/>
    </row>
    <row r="25" spans="1:7" ht="13.5" thickBot="1" x14ac:dyDescent="0.25">
      <c r="B25" s="153"/>
      <c r="C25" s="154"/>
      <c r="D25" s="155"/>
      <c r="E25" s="156"/>
      <c r="F25" s="157"/>
    </row>
    <row r="26" spans="1:7" ht="16.5" thickBot="1" x14ac:dyDescent="0.3">
      <c r="B26" s="287" t="s">
        <v>124</v>
      </c>
      <c r="C26" s="301"/>
      <c r="D26" s="23">
        <f>D11+D21+D24</f>
        <v>26404</v>
      </c>
      <c r="E26" s="24">
        <f>E11+E21+E24</f>
        <v>3405598.7699999996</v>
      </c>
      <c r="F26" s="25">
        <f>E26/D26/1000</f>
        <v>0.12898041092258747</v>
      </c>
    </row>
    <row r="27" spans="1:7" x14ac:dyDescent="0.2">
      <c r="B27" s="26">
        <v>4112</v>
      </c>
      <c r="C27" s="150" t="s">
        <v>24</v>
      </c>
      <c r="D27" s="28">
        <v>1996</v>
      </c>
      <c r="E27" s="29">
        <v>498000</v>
      </c>
      <c r="F27" s="30"/>
    </row>
    <row r="28" spans="1:7" x14ac:dyDescent="0.2">
      <c r="B28" s="12">
        <v>4116</v>
      </c>
      <c r="C28" s="13" t="s">
        <v>25</v>
      </c>
      <c r="D28" s="14">
        <v>60</v>
      </c>
      <c r="E28" s="15">
        <v>90000</v>
      </c>
      <c r="F28" s="16"/>
    </row>
    <row r="29" spans="1:7" x14ac:dyDescent="0.2">
      <c r="B29" s="12">
        <v>4132</v>
      </c>
      <c r="C29" s="13" t="s">
        <v>26</v>
      </c>
      <c r="D29" s="14">
        <v>0</v>
      </c>
      <c r="E29" s="15">
        <v>120000</v>
      </c>
      <c r="F29" s="16"/>
    </row>
    <row r="30" spans="1:7" x14ac:dyDescent="0.2">
      <c r="B30" s="12">
        <v>4134</v>
      </c>
      <c r="C30" s="13" t="s">
        <v>27</v>
      </c>
      <c r="D30" s="14">
        <v>736</v>
      </c>
      <c r="E30" s="15">
        <v>10485750.800000001</v>
      </c>
      <c r="F30" s="16"/>
    </row>
    <row r="31" spans="1:7" x14ac:dyDescent="0.2">
      <c r="B31" s="12">
        <v>4137</v>
      </c>
      <c r="C31" s="194" t="s">
        <v>144</v>
      </c>
      <c r="D31" s="14">
        <v>28931</v>
      </c>
      <c r="E31" s="15">
        <v>5746830</v>
      </c>
      <c r="F31" s="16"/>
    </row>
    <row r="32" spans="1:7" ht="13.5" thickBot="1" x14ac:dyDescent="0.25">
      <c r="B32" s="12">
        <v>4138</v>
      </c>
      <c r="C32" s="13" t="s">
        <v>125</v>
      </c>
      <c r="D32" s="14">
        <v>0</v>
      </c>
      <c r="E32" s="15">
        <v>120000</v>
      </c>
      <c r="F32" s="16"/>
      <c r="G32" s="4"/>
    </row>
    <row r="33" spans="1:7" ht="16.5" thickBot="1" x14ac:dyDescent="0.3">
      <c r="B33" s="290" t="s">
        <v>134</v>
      </c>
      <c r="C33" s="291"/>
      <c r="D33" s="23">
        <f>D27+D28+D29+D30+D31+D32</f>
        <v>31723</v>
      </c>
      <c r="E33" s="24">
        <f>E27+E28+E29+E30+E31+E32</f>
        <v>17060580.800000001</v>
      </c>
      <c r="F33" s="25">
        <f>E33/D33/1000</f>
        <v>0.53779846798852571</v>
      </c>
      <c r="G33" s="4"/>
    </row>
    <row r="34" spans="1:7" ht="16.5" thickBot="1" x14ac:dyDescent="0.3">
      <c r="A34" s="292" t="s">
        <v>28</v>
      </c>
      <c r="B34" s="293"/>
      <c r="C34" s="294"/>
      <c r="D34" s="34">
        <f>D33+D24+D21+D11</f>
        <v>58127</v>
      </c>
      <c r="E34" s="35">
        <f>E33+E24+E21+E11</f>
        <v>20466179.57</v>
      </c>
      <c r="F34" s="36">
        <f>E34/D34/1000</f>
        <v>0.35209420011354448</v>
      </c>
    </row>
    <row r="35" spans="1:7" ht="20.25" customHeight="1" thickBot="1" x14ac:dyDescent="0.25">
      <c r="B35" s="295" t="s">
        <v>139</v>
      </c>
      <c r="C35" s="296"/>
      <c r="D35" s="19">
        <f>-D30-D32</f>
        <v>-736</v>
      </c>
      <c r="E35" s="37">
        <f>-E30-E32</f>
        <v>-10605750.800000001</v>
      </c>
      <c r="F35" s="21"/>
    </row>
    <row r="36" spans="1:7" ht="16.5" thickBot="1" x14ac:dyDescent="0.3">
      <c r="A36" s="297" t="s">
        <v>29</v>
      </c>
      <c r="B36" s="298"/>
      <c r="C36" s="298"/>
      <c r="D36" s="38">
        <f>D34+D35</f>
        <v>57391</v>
      </c>
      <c r="E36" s="39">
        <f>SUM(E34:E35)</f>
        <v>9860428.7699999996</v>
      </c>
      <c r="F36" s="40">
        <f>E36/D36/1000</f>
        <v>0.17181141241658099</v>
      </c>
    </row>
    <row r="37" spans="1:7" ht="27" customHeight="1" x14ac:dyDescent="0.25">
      <c r="A37" s="41"/>
      <c r="B37" s="26">
        <v>8115</v>
      </c>
      <c r="C37" s="42" t="s">
        <v>30</v>
      </c>
      <c r="D37" s="43">
        <v>26164</v>
      </c>
      <c r="E37" s="44">
        <v>-1057999.1599999999</v>
      </c>
      <c r="F37" s="45"/>
    </row>
    <row r="38" spans="1:7" ht="43.5" customHeight="1" thickBot="1" x14ac:dyDescent="0.3">
      <c r="A38" s="41"/>
      <c r="B38" s="199">
        <v>8901</v>
      </c>
      <c r="C38" s="196" t="s">
        <v>151</v>
      </c>
      <c r="D38" s="197"/>
      <c r="E38" s="136">
        <v>-235407.32</v>
      </c>
      <c r="F38" s="198"/>
    </row>
    <row r="39" spans="1:7" ht="17.25" customHeight="1" thickBot="1" x14ac:dyDescent="0.3">
      <c r="A39" s="41"/>
      <c r="B39" s="299" t="s">
        <v>31</v>
      </c>
      <c r="C39" s="300"/>
      <c r="D39" s="46">
        <f>D37+D38</f>
        <v>26164</v>
      </c>
      <c r="E39" s="47">
        <f>E37+E38</f>
        <v>-1293406.48</v>
      </c>
      <c r="F39" s="48"/>
    </row>
    <row r="40" spans="1:7" ht="16.5" thickBot="1" x14ac:dyDescent="0.3">
      <c r="A40" s="281" t="s">
        <v>32</v>
      </c>
      <c r="B40" s="282"/>
      <c r="C40" s="282"/>
      <c r="D40" s="31">
        <f>+D36+D37</f>
        <v>83555</v>
      </c>
      <c r="E40" s="32">
        <f>E36+E39</f>
        <v>8567022.2899999991</v>
      </c>
      <c r="F40" s="33">
        <f>E40/D40/1000</f>
        <v>0.10253153360062234</v>
      </c>
    </row>
    <row r="41" spans="1:7" x14ac:dyDescent="0.2">
      <c r="D41" s="49"/>
      <c r="E41" s="4"/>
    </row>
    <row r="44" spans="1:7" x14ac:dyDescent="0.2">
      <c r="G44" s="4"/>
    </row>
  </sheetData>
  <mergeCells count="13">
    <mergeCell ref="A40:C40"/>
    <mergeCell ref="A1:F1"/>
    <mergeCell ref="A2:F2"/>
    <mergeCell ref="A4:F4"/>
    <mergeCell ref="B11:C11"/>
    <mergeCell ref="B21:C21"/>
    <mergeCell ref="B24:C24"/>
    <mergeCell ref="B33:C33"/>
    <mergeCell ref="A34:C34"/>
    <mergeCell ref="B35:C35"/>
    <mergeCell ref="A36:C36"/>
    <mergeCell ref="B39:C39"/>
    <mergeCell ref="B26:C26"/>
  </mergeCells>
  <pageMargins left="0.59055118110236227" right="0.59055118110236227" top="0.98425196850393704" bottom="0.98425196850393704" header="0.51181102362204722" footer="0.51181102362204722"/>
  <pageSetup paperSize="9" scale="93" orientation="portrait" r:id="rId1"/>
  <headerFooter alignWithMargins="0">
    <oddFooter>Stránka &amp;P</oddFooter>
  </headerFooter>
  <colBreaks count="1" manualBreakCount="1">
    <brk id="6" max="3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výdaje 1-11</vt:lpstr>
      <vt:lpstr>příjmy 1-11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2019-05-29T04:21:09Z</dcterms:modified>
</cp:coreProperties>
</file>